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aveExternalLinkValues="0" defaultThemeVersion="124226"/>
  <bookViews>
    <workbookView xWindow="-120" yWindow="-30" windowWidth="20730" windowHeight="11670" tabRatio="645"/>
  </bookViews>
  <sheets>
    <sheet name="一览表" sheetId="38" r:id="rId1"/>
    <sheet name="表1" sheetId="1" r:id="rId2"/>
    <sheet name="表2" sheetId="2" r:id="rId3"/>
    <sheet name="Sheet2" sheetId="42" state="hidden" r:id="rId4"/>
    <sheet name="表3" sheetId="4" r:id="rId5"/>
    <sheet name="表4-1" sheetId="44" r:id="rId6"/>
    <sheet name="表4-2" sheetId="18" r:id="rId7"/>
    <sheet name="表4-3" sheetId="45" r:id="rId8"/>
    <sheet name="表4-4" sheetId="46" r:id="rId9"/>
    <sheet name="表4-5" sheetId="19" r:id="rId10"/>
    <sheet name="表4-6" sheetId="22" r:id="rId11"/>
    <sheet name="表4汇总" sheetId="24" r:id="rId12"/>
    <sheet name="表5" sheetId="6" r:id="rId13"/>
    <sheet name="表6" sheetId="7" r:id="rId14"/>
    <sheet name="表7" sheetId="8" r:id="rId15"/>
    <sheet name="表8" sheetId="47" r:id="rId16"/>
    <sheet name="表9 专项资金支出审批表" sheetId="31" r:id="rId17"/>
    <sheet name="任务书表5" sheetId="32" r:id="rId18"/>
    <sheet name="任务书表6" sheetId="33" r:id="rId19"/>
    <sheet name="表10任务预算代码表" sheetId="29" r:id="rId20"/>
  </sheet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 i="38" l="1"/>
  <c r="K13" i="38"/>
  <c r="L13" i="38"/>
  <c r="F13" i="38"/>
  <c r="G13" i="38"/>
  <c r="H13" i="38"/>
  <c r="I13" i="38"/>
  <c r="E13" i="38"/>
  <c r="D13" i="38"/>
  <c r="F10" i="22" l="1"/>
  <c r="G10" i="22"/>
  <c r="H10" i="22"/>
  <c r="I10" i="22"/>
  <c r="J10" i="22"/>
  <c r="K10" i="22"/>
  <c r="L10" i="22"/>
  <c r="M10" i="22"/>
  <c r="N10" i="22"/>
  <c r="O10" i="22"/>
  <c r="N17" i="18" l="1"/>
  <c r="N219" i="24"/>
  <c r="N135" i="44"/>
  <c r="H36" i="38"/>
  <c r="H35" i="38"/>
  <c r="I7" i="38"/>
  <c r="I8" i="38"/>
  <c r="M103" i="44" l="1"/>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L140" i="44" l="1"/>
  <c r="M140" i="44" s="1"/>
  <c r="L16" i="47"/>
  <c r="L14" i="47"/>
  <c r="L9" i="47"/>
  <c r="L213" i="24" l="1"/>
  <c r="J205" i="24"/>
  <c r="L203" i="24"/>
  <c r="J203" i="24"/>
  <c r="J202" i="24"/>
  <c r="L201" i="24"/>
  <c r="J200" i="24"/>
  <c r="O219" i="24" l="1"/>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11" i="24"/>
  <c r="M213" i="24"/>
  <c r="M214" i="24"/>
  <c r="M215" i="24"/>
  <c r="M216" i="24"/>
  <c r="M7" i="24"/>
  <c r="G219" i="24"/>
  <c r="H219" i="24"/>
  <c r="I219" i="24"/>
  <c r="K219" i="24"/>
  <c r="F219" i="24"/>
  <c r="M212" i="24"/>
  <c r="L219" i="24"/>
  <c r="M210" i="24"/>
  <c r="M209" i="24"/>
  <c r="M208" i="24"/>
  <c r="M207" i="24"/>
  <c r="M8" i="22"/>
  <c r="M9" i="22"/>
  <c r="M7" i="22"/>
  <c r="P10" i="22"/>
  <c r="M11" i="19"/>
  <c r="M12" i="19"/>
  <c r="M13" i="19"/>
  <c r="M8" i="19"/>
  <c r="M9" i="19"/>
  <c r="M10" i="19"/>
  <c r="M14" i="19"/>
  <c r="M15" i="19"/>
  <c r="M16" i="19"/>
  <c r="M17" i="19"/>
  <c r="M18" i="19"/>
  <c r="M19" i="19"/>
  <c r="M20" i="19"/>
  <c r="M21" i="19"/>
  <c r="M29" i="19"/>
  <c r="M33" i="19"/>
  <c r="M34" i="19"/>
  <c r="M24" i="19"/>
  <c r="M25" i="19"/>
  <c r="M31" i="19"/>
  <c r="M35" i="19"/>
  <c r="M32" i="19"/>
  <c r="M7" i="19"/>
  <c r="G36" i="19"/>
  <c r="H36" i="19"/>
  <c r="I36" i="19"/>
  <c r="K36" i="19"/>
  <c r="N36" i="19"/>
  <c r="O36" i="19"/>
  <c r="P36" i="19"/>
  <c r="F36" i="19"/>
  <c r="F20" i="46"/>
  <c r="G20" i="46"/>
  <c r="H20" i="46"/>
  <c r="I20" i="46"/>
  <c r="J20" i="46"/>
  <c r="K20" i="46"/>
  <c r="L20" i="46"/>
  <c r="N20" i="46"/>
  <c r="O20" i="46"/>
  <c r="P20" i="46"/>
  <c r="M18" i="46"/>
  <c r="M7" i="46"/>
  <c r="M8" i="46"/>
  <c r="M9" i="46"/>
  <c r="M10" i="46"/>
  <c r="M16" i="46"/>
  <c r="M11" i="46"/>
  <c r="M19" i="46"/>
  <c r="M12" i="46"/>
  <c r="M14" i="46"/>
  <c r="M15" i="46"/>
  <c r="M13" i="46"/>
  <c r="M17" i="46"/>
  <c r="M26" i="45"/>
  <c r="M17" i="45"/>
  <c r="M27" i="45"/>
  <c r="M11" i="45"/>
  <c r="M28" i="45"/>
  <c r="M29" i="45"/>
  <c r="M30" i="45"/>
  <c r="M31" i="45"/>
  <c r="M8" i="45"/>
  <c r="M9" i="45"/>
  <c r="M10" i="45"/>
  <c r="M7" i="45"/>
  <c r="M12" i="45"/>
  <c r="M16" i="45"/>
  <c r="M18" i="45"/>
  <c r="M19" i="45"/>
  <c r="M13" i="45"/>
  <c r="M21" i="45"/>
  <c r="M24" i="45"/>
  <c r="M32" i="45"/>
  <c r="M33" i="45"/>
  <c r="M22" i="45"/>
  <c r="M34" i="45"/>
  <c r="M23" i="45"/>
  <c r="M35" i="45"/>
  <c r="M14" i="45"/>
  <c r="M15" i="45"/>
  <c r="M20" i="45"/>
  <c r="M25" i="45"/>
  <c r="G36" i="45"/>
  <c r="H36" i="45"/>
  <c r="I36" i="45"/>
  <c r="J36" i="45"/>
  <c r="K36" i="45"/>
  <c r="L36" i="45"/>
  <c r="N36" i="45"/>
  <c r="O36" i="45"/>
  <c r="F36" i="45"/>
  <c r="F17" i="18"/>
  <c r="M8" i="18"/>
  <c r="M9" i="18"/>
  <c r="M10" i="18"/>
  <c r="M11" i="18"/>
  <c r="M12" i="18"/>
  <c r="M13" i="18"/>
  <c r="M14" i="18"/>
  <c r="M15" i="18"/>
  <c r="M7" i="18"/>
  <c r="O17" i="18"/>
  <c r="G17" i="18"/>
  <c r="H17" i="18"/>
  <c r="I17" i="18"/>
  <c r="J17" i="18"/>
  <c r="K17" i="18"/>
  <c r="L17" i="18"/>
  <c r="P17" i="18"/>
  <c r="M79" i="44"/>
  <c r="M40" i="44"/>
  <c r="M41" i="44"/>
  <c r="M8" i="44"/>
  <c r="M18" i="44"/>
  <c r="M37" i="44"/>
  <c r="M12" i="44"/>
  <c r="M35" i="44"/>
  <c r="M49" i="44"/>
  <c r="M80" i="44"/>
  <c r="M81" i="44"/>
  <c r="M13" i="44"/>
  <c r="M9" i="44"/>
  <c r="M7" i="44"/>
  <c r="M15" i="44"/>
  <c r="M16" i="44"/>
  <c r="M67" i="44"/>
  <c r="M68" i="44"/>
  <c r="M69" i="44"/>
  <c r="M70" i="44"/>
  <c r="M24" i="44"/>
  <c r="M25" i="44"/>
  <c r="M62" i="44"/>
  <c r="M82" i="44"/>
  <c r="M83" i="44"/>
  <c r="M42" i="44"/>
  <c r="M50" i="44"/>
  <c r="M55" i="44"/>
  <c r="M46" i="44"/>
  <c r="M10" i="44"/>
  <c r="M84" i="44"/>
  <c r="M36" i="44"/>
  <c r="M85" i="44"/>
  <c r="M32" i="44"/>
  <c r="M33" i="44"/>
  <c r="M47" i="44"/>
  <c r="M21" i="44"/>
  <c r="M22" i="44"/>
  <c r="M23" i="44"/>
  <c r="M86" i="44"/>
  <c r="M87" i="44"/>
  <c r="M88" i="44"/>
  <c r="M89" i="44"/>
  <c r="M90" i="44"/>
  <c r="M71" i="44"/>
  <c r="M91" i="44"/>
  <c r="M92" i="44"/>
  <c r="M93" i="44"/>
  <c r="M14" i="44"/>
  <c r="M17" i="44"/>
  <c r="M43" i="44"/>
  <c r="M94" i="44"/>
  <c r="M95" i="44"/>
  <c r="M44" i="44"/>
  <c r="M96" i="44"/>
  <c r="M97" i="44"/>
  <c r="M98" i="44"/>
  <c r="M99" i="44"/>
  <c r="M63" i="44"/>
  <c r="M38" i="44"/>
  <c r="M20" i="44"/>
  <c r="M19" i="44"/>
  <c r="M66" i="44"/>
  <c r="M11" i="44"/>
  <c r="M26" i="44"/>
  <c r="M34" i="44"/>
  <c r="M72" i="44"/>
  <c r="M27" i="44"/>
  <c r="M28" i="44"/>
  <c r="M73" i="44"/>
  <c r="M74" i="44"/>
  <c r="M29" i="44"/>
  <c r="M30" i="44"/>
  <c r="M31" i="44"/>
  <c r="M100" i="44"/>
  <c r="M101" i="44"/>
  <c r="M102" i="44"/>
  <c r="M57" i="44"/>
  <c r="M58" i="44"/>
  <c r="M59" i="44"/>
  <c r="M60" i="44"/>
  <c r="M51" i="44"/>
  <c r="M52" i="44"/>
  <c r="M53" i="44"/>
  <c r="M45" i="44"/>
  <c r="M48" i="44"/>
  <c r="M56" i="44"/>
  <c r="M54" i="44"/>
  <c r="M39" i="44"/>
  <c r="M61" i="44"/>
  <c r="M64" i="44"/>
  <c r="M75" i="44"/>
  <c r="M76" i="44"/>
  <c r="M65" i="44"/>
  <c r="M77" i="44"/>
  <c r="M78" i="44"/>
  <c r="G135" i="44"/>
  <c r="H135" i="44"/>
  <c r="I135" i="44"/>
  <c r="J135" i="44"/>
  <c r="K135" i="44"/>
  <c r="L135" i="44"/>
  <c r="O135" i="44"/>
  <c r="P135" i="44"/>
  <c r="F135" i="44"/>
  <c r="M36" i="45" l="1"/>
  <c r="M20" i="46"/>
  <c r="M135" i="44"/>
  <c r="L139" i="44" s="1"/>
  <c r="J219" i="24"/>
  <c r="M219" i="24"/>
  <c r="M17" i="18"/>
  <c r="K20" i="47"/>
  <c r="L20" i="47"/>
  <c r="M19" i="47"/>
  <c r="M18" i="47"/>
  <c r="M17" i="47"/>
  <c r="M16" i="47"/>
  <c r="M15" i="47"/>
  <c r="M14" i="47"/>
  <c r="M13" i="47"/>
  <c r="M12" i="47"/>
  <c r="M11" i="47"/>
  <c r="M10" i="47"/>
  <c r="M9" i="47"/>
  <c r="M8" i="47"/>
  <c r="M7" i="47"/>
  <c r="M6" i="47"/>
  <c r="M5" i="47"/>
  <c r="L143" i="44" l="1"/>
  <c r="M139" i="44"/>
  <c r="M143" i="44" s="1"/>
  <c r="M20" i="47"/>
  <c r="F30" i="7" l="1"/>
  <c r="B19" i="7"/>
  <c r="B20" i="7"/>
  <c r="B21" i="7"/>
  <c r="B22" i="7"/>
  <c r="B23" i="7"/>
  <c r="B24" i="7"/>
  <c r="B25" i="7"/>
  <c r="B26" i="7"/>
  <c r="B27" i="7"/>
  <c r="B28" i="7"/>
  <c r="B29" i="7"/>
  <c r="B18" i="7"/>
  <c r="E24" i="7"/>
  <c r="E22" i="7"/>
  <c r="E21" i="7"/>
  <c r="E19" i="7"/>
  <c r="E30" i="7" l="1"/>
  <c r="E6" i="38"/>
  <c r="G6" i="38"/>
  <c r="H6" i="38"/>
  <c r="J6" i="38"/>
  <c r="K6" i="38"/>
  <c r="D6" i="38"/>
  <c r="L25" i="46" l="1"/>
  <c r="M25" i="46" s="1"/>
  <c r="L26" i="46"/>
  <c r="L41" i="45"/>
  <c r="M41" i="45" s="1"/>
  <c r="L27" i="46"/>
  <c r="L42" i="45"/>
  <c r="L43" i="45"/>
  <c r="L40" i="45" l="1"/>
  <c r="L24" i="46"/>
  <c r="M24" i="46" s="1"/>
  <c r="M28" i="46" s="1"/>
  <c r="L28" i="46" l="1"/>
  <c r="M40" i="45"/>
  <c r="M44" i="45" s="1"/>
  <c r="L44" i="45"/>
  <c r="L6" i="38"/>
  <c r="I6" i="38" l="1"/>
  <c r="L28" i="19"/>
  <c r="M28" i="19" s="1"/>
  <c r="J27" i="19"/>
  <c r="M27" i="19" s="1"/>
  <c r="L23" i="19"/>
  <c r="J23" i="19"/>
  <c r="J30" i="19"/>
  <c r="M30" i="19" s="1"/>
  <c r="L26" i="19"/>
  <c r="J22" i="19"/>
  <c r="M22" i="19" l="1"/>
  <c r="J36" i="19"/>
  <c r="L36" i="19"/>
  <c r="M26" i="19"/>
  <c r="M23" i="19"/>
  <c r="M36" i="19" l="1"/>
  <c r="AN80" i="42"/>
  <c r="S80" i="42"/>
  <c r="O80" i="42"/>
  <c r="K80" i="42"/>
  <c r="R78" i="42"/>
  <c r="Q78" i="42"/>
  <c r="P78" i="42"/>
  <c r="N78" i="42"/>
  <c r="M78" i="42"/>
  <c r="L78" i="42"/>
  <c r="J78" i="42"/>
  <c r="I78" i="42"/>
  <c r="H78" i="42"/>
  <c r="F78" i="42"/>
  <c r="E78" i="42"/>
  <c r="AN77" i="42"/>
  <c r="S77" i="42"/>
  <c r="O77" i="42"/>
  <c r="K77" i="42"/>
  <c r="G77" i="42"/>
  <c r="AN76" i="42"/>
  <c r="S76" i="42"/>
  <c r="O76" i="42"/>
  <c r="K76" i="42"/>
  <c r="G76" i="42"/>
  <c r="AN75" i="42"/>
  <c r="S75" i="42"/>
  <c r="O75" i="42"/>
  <c r="K75" i="42"/>
  <c r="G75" i="42"/>
  <c r="AN74" i="42"/>
  <c r="S74" i="42"/>
  <c r="O74" i="42"/>
  <c r="K74" i="42"/>
  <c r="G74" i="42"/>
  <c r="R73" i="42"/>
  <c r="Q73" i="42"/>
  <c r="P73" i="42"/>
  <c r="N73" i="42"/>
  <c r="M73" i="42"/>
  <c r="L73" i="42"/>
  <c r="J73" i="42"/>
  <c r="I73" i="42"/>
  <c r="H73" i="42"/>
  <c r="F73" i="42"/>
  <c r="E73" i="42"/>
  <c r="AN72" i="42"/>
  <c r="S72" i="42"/>
  <c r="O72" i="42"/>
  <c r="K72" i="42"/>
  <c r="G72" i="42"/>
  <c r="AN71" i="42"/>
  <c r="K71" i="42"/>
  <c r="G71" i="42"/>
  <c r="AN70" i="42"/>
  <c r="S70" i="42"/>
  <c r="O70" i="42"/>
  <c r="K70" i="42"/>
  <c r="G70" i="42"/>
  <c r="T70" i="42" s="1"/>
  <c r="AN69" i="42"/>
  <c r="S69" i="42"/>
  <c r="O69" i="42"/>
  <c r="K69" i="42"/>
  <c r="G69" i="42"/>
  <c r="AN68" i="42"/>
  <c r="S68" i="42"/>
  <c r="O68" i="42"/>
  <c r="K68" i="42"/>
  <c r="G68" i="42"/>
  <c r="AN67" i="42"/>
  <c r="S67" i="42"/>
  <c r="O67" i="42"/>
  <c r="K67" i="42"/>
  <c r="G67" i="42"/>
  <c r="W66" i="42"/>
  <c r="AN66" i="42" s="1"/>
  <c r="S66" i="42"/>
  <c r="O66" i="42"/>
  <c r="K66" i="42"/>
  <c r="G66" i="42"/>
  <c r="AN65" i="42"/>
  <c r="S65" i="42"/>
  <c r="O65" i="42"/>
  <c r="K65" i="42"/>
  <c r="G65" i="42"/>
  <c r="Y64" i="42"/>
  <c r="AN64" i="42" s="1"/>
  <c r="S64" i="42"/>
  <c r="O64" i="42"/>
  <c r="K64" i="42"/>
  <c r="G64" i="42"/>
  <c r="S63" i="42"/>
  <c r="O63" i="42"/>
  <c r="K63" i="42"/>
  <c r="G63" i="42"/>
  <c r="AN62" i="42"/>
  <c r="S62" i="42"/>
  <c r="O62" i="42"/>
  <c r="K62" i="42"/>
  <c r="G62" i="42"/>
  <c r="AN61" i="42"/>
  <c r="G61" i="42"/>
  <c r="T61" i="42" s="1"/>
  <c r="AB60" i="42"/>
  <c r="AN60" i="42" s="1"/>
  <c r="S60" i="42"/>
  <c r="O60" i="42"/>
  <c r="K60" i="42"/>
  <c r="G60" i="42"/>
  <c r="AN59" i="42"/>
  <c r="S59" i="42"/>
  <c r="O59" i="42"/>
  <c r="K59" i="42"/>
  <c r="G59" i="42"/>
  <c r="R58" i="42"/>
  <c r="Q58" i="42"/>
  <c r="P58" i="42"/>
  <c r="N58" i="42"/>
  <c r="M58" i="42"/>
  <c r="L58" i="42"/>
  <c r="J58" i="42"/>
  <c r="I58" i="42"/>
  <c r="H58" i="42"/>
  <c r="F58" i="42"/>
  <c r="E58" i="42"/>
  <c r="AN57" i="42"/>
  <c r="S57" i="42"/>
  <c r="O57" i="42"/>
  <c r="K57" i="42"/>
  <c r="G57" i="42"/>
  <c r="AN56" i="42"/>
  <c r="S56" i="42"/>
  <c r="O56" i="42"/>
  <c r="K56" i="42"/>
  <c r="G56" i="42"/>
  <c r="AN55" i="42"/>
  <c r="S55" i="42"/>
  <c r="O55" i="42"/>
  <c r="K55" i="42"/>
  <c r="G55" i="42"/>
  <c r="AN54" i="42"/>
  <c r="S54" i="42"/>
  <c r="O54" i="42"/>
  <c r="K54" i="42"/>
  <c r="G54" i="42"/>
  <c r="AN53" i="42"/>
  <c r="S53" i="42"/>
  <c r="O53" i="42"/>
  <c r="K53" i="42"/>
  <c r="G53" i="42"/>
  <c r="AN52" i="42"/>
  <c r="S52" i="42"/>
  <c r="O52" i="42"/>
  <c r="K52" i="42"/>
  <c r="G52" i="42"/>
  <c r="AN51" i="42"/>
  <c r="S51" i="42"/>
  <c r="O51" i="42"/>
  <c r="K51" i="42"/>
  <c r="G51" i="42"/>
  <c r="AN50" i="42"/>
  <c r="S50" i="42"/>
  <c r="O50" i="42"/>
  <c r="K50" i="42"/>
  <c r="G50" i="42"/>
  <c r="AN49" i="42"/>
  <c r="S49" i="42"/>
  <c r="O49" i="42"/>
  <c r="K49" i="42"/>
  <c r="G49" i="42"/>
  <c r="R48" i="42"/>
  <c r="Q48" i="42"/>
  <c r="P48" i="42"/>
  <c r="N48" i="42"/>
  <c r="M48" i="42"/>
  <c r="L48" i="42"/>
  <c r="J48" i="42"/>
  <c r="I48" i="42"/>
  <c r="H48" i="42"/>
  <c r="F48" i="42"/>
  <c r="E48" i="42"/>
  <c r="AN47" i="42"/>
  <c r="S47" i="42"/>
  <c r="O47" i="42"/>
  <c r="K47" i="42"/>
  <c r="G47" i="42"/>
  <c r="AN46" i="42"/>
  <c r="S46" i="42"/>
  <c r="O46" i="42"/>
  <c r="K46" i="42"/>
  <c r="G46" i="42"/>
  <c r="AN45" i="42"/>
  <c r="S45" i="42"/>
  <c r="O45" i="42"/>
  <c r="K45" i="42"/>
  <c r="G45" i="42"/>
  <c r="AN44" i="42"/>
  <c r="S44" i="42"/>
  <c r="O44" i="42"/>
  <c r="K44" i="42"/>
  <c r="G44" i="42"/>
  <c r="AN43" i="42"/>
  <c r="S43" i="42"/>
  <c r="O43" i="42"/>
  <c r="K43" i="42"/>
  <c r="G43" i="42"/>
  <c r="R42" i="42"/>
  <c r="Q42" i="42"/>
  <c r="P42" i="42"/>
  <c r="N42" i="42"/>
  <c r="M42" i="42"/>
  <c r="L42" i="42"/>
  <c r="J42" i="42"/>
  <c r="I42" i="42"/>
  <c r="H42" i="42"/>
  <c r="F42" i="42"/>
  <c r="E42" i="42"/>
  <c r="AN41" i="42"/>
  <c r="S41" i="42"/>
  <c r="O41" i="42"/>
  <c r="K41" i="42"/>
  <c r="G41" i="42"/>
  <c r="AN40" i="42"/>
  <c r="S40" i="42"/>
  <c r="O40" i="42"/>
  <c r="K40" i="42"/>
  <c r="G40" i="42"/>
  <c r="X39" i="42"/>
  <c r="AN39" i="42" s="1"/>
  <c r="S39" i="42"/>
  <c r="O39" i="42"/>
  <c r="K39" i="42"/>
  <c r="G39" i="42"/>
  <c r="AN38" i="42"/>
  <c r="S38" i="42"/>
  <c r="O38" i="42"/>
  <c r="K38" i="42"/>
  <c r="G38" i="42"/>
  <c r="AN37" i="42"/>
  <c r="S37" i="42"/>
  <c r="O37" i="42"/>
  <c r="K37" i="42"/>
  <c r="G37" i="42"/>
  <c r="AN36" i="42"/>
  <c r="S36" i="42"/>
  <c r="O36" i="42"/>
  <c r="K36" i="42"/>
  <c r="G36" i="42"/>
  <c r="AN35" i="42"/>
  <c r="S35" i="42"/>
  <c r="O35" i="42"/>
  <c r="K35" i="42"/>
  <c r="G35" i="42"/>
  <c r="AN34" i="42"/>
  <c r="S34" i="42"/>
  <c r="O34" i="42"/>
  <c r="K34" i="42"/>
  <c r="G34" i="42"/>
  <c r="AN33" i="42"/>
  <c r="S33" i="42"/>
  <c r="O33" i="42"/>
  <c r="K33" i="42"/>
  <c r="G33" i="42"/>
  <c r="AN32" i="42"/>
  <c r="S32" i="42"/>
  <c r="O32" i="42"/>
  <c r="K32" i="42"/>
  <c r="G32" i="42"/>
  <c r="AN31" i="42"/>
  <c r="S31" i="42"/>
  <c r="O31" i="42"/>
  <c r="K31" i="42"/>
  <c r="G31" i="42"/>
  <c r="AN30" i="42"/>
  <c r="S30" i="42"/>
  <c r="O30" i="42"/>
  <c r="K30" i="42"/>
  <c r="G30" i="42"/>
  <c r="AN29" i="42"/>
  <c r="S29" i="42"/>
  <c r="O29" i="42"/>
  <c r="K29" i="42"/>
  <c r="G29" i="42"/>
  <c r="AN28" i="42"/>
  <c r="S28" i="42"/>
  <c r="O28" i="42"/>
  <c r="K28" i="42"/>
  <c r="G28" i="42"/>
  <c r="AN27" i="42"/>
  <c r="S27" i="42"/>
  <c r="O27" i="42"/>
  <c r="K27" i="42"/>
  <c r="G27" i="42"/>
  <c r="AN26" i="42"/>
  <c r="S26" i="42"/>
  <c r="O26" i="42"/>
  <c r="K26" i="42"/>
  <c r="G26" i="42"/>
  <c r="AN25" i="42"/>
  <c r="S25" i="42"/>
  <c r="O25" i="42"/>
  <c r="K25" i="42"/>
  <c r="G25" i="42"/>
  <c r="AN24" i="42"/>
  <c r="S24" i="42"/>
  <c r="O24" i="42"/>
  <c r="K24" i="42"/>
  <c r="G24" i="42"/>
  <c r="AN23" i="42"/>
  <c r="S23" i="42"/>
  <c r="O23" i="42"/>
  <c r="K23" i="42"/>
  <c r="G23" i="42"/>
  <c r="X22" i="42"/>
  <c r="AN22" i="42" s="1"/>
  <c r="S22" i="42"/>
  <c r="O22" i="42"/>
  <c r="K22" i="42"/>
  <c r="G22" i="42"/>
  <c r="AN21" i="42"/>
  <c r="S21" i="42"/>
  <c r="O21" i="42"/>
  <c r="K21" i="42"/>
  <c r="G21" i="42"/>
  <c r="AN20" i="42"/>
  <c r="S20" i="42"/>
  <c r="O20" i="42"/>
  <c r="K20" i="42"/>
  <c r="G20" i="42"/>
  <c r="AN19" i="42"/>
  <c r="S19" i="42"/>
  <c r="O19" i="42"/>
  <c r="K19" i="42"/>
  <c r="G19" i="42"/>
  <c r="AN18" i="42"/>
  <c r="S18" i="42"/>
  <c r="O18" i="42"/>
  <c r="K18" i="42"/>
  <c r="G18" i="42"/>
  <c r="AN17" i="42"/>
  <c r="S17" i="42"/>
  <c r="O17" i="42"/>
  <c r="K17" i="42"/>
  <c r="G17" i="42"/>
  <c r="AN16" i="42"/>
  <c r="S16" i="42"/>
  <c r="O16" i="42"/>
  <c r="K16" i="42"/>
  <c r="G16" i="42"/>
  <c r="AN15" i="42"/>
  <c r="S15" i="42"/>
  <c r="O15" i="42"/>
  <c r="K15" i="42"/>
  <c r="G15" i="42"/>
  <c r="AN14" i="42"/>
  <c r="S14" i="42"/>
  <c r="O14" i="42"/>
  <c r="K14" i="42"/>
  <c r="G14" i="42"/>
  <c r="AN13" i="42"/>
  <c r="S13" i="42"/>
  <c r="O13" i="42"/>
  <c r="K13" i="42"/>
  <c r="G13" i="42"/>
  <c r="AN12" i="42"/>
  <c r="S12" i="42"/>
  <c r="O12" i="42"/>
  <c r="K12" i="42"/>
  <c r="G12" i="42"/>
  <c r="AN11" i="42"/>
  <c r="S11" i="42"/>
  <c r="O11" i="42"/>
  <c r="K11" i="42"/>
  <c r="G11" i="42"/>
  <c r="AN10" i="42"/>
  <c r="S10" i="42"/>
  <c r="O10" i="42"/>
  <c r="K10" i="42"/>
  <c r="G10" i="42"/>
  <c r="W9" i="42"/>
  <c r="AN9" i="42" s="1"/>
  <c r="S9" i="42"/>
  <c r="O9" i="42"/>
  <c r="K9" i="42"/>
  <c r="G9" i="42"/>
  <c r="AN8" i="42"/>
  <c r="S8" i="42"/>
  <c r="O8" i="42"/>
  <c r="K8" i="42"/>
  <c r="G8" i="42"/>
  <c r="H7" i="42" l="1"/>
  <c r="P7" i="42"/>
  <c r="R81" i="42"/>
  <c r="K42" i="42"/>
  <c r="AN78" i="42"/>
  <c r="J7" i="42"/>
  <c r="M7" i="42"/>
  <c r="T72" i="42"/>
  <c r="E7" i="42"/>
  <c r="K58" i="42"/>
  <c r="AN73" i="42"/>
  <c r="S42" i="42"/>
  <c r="T65" i="42"/>
  <c r="AP65" i="42" s="1"/>
  <c r="T68" i="42"/>
  <c r="AP68" i="42" s="1"/>
  <c r="F7" i="42"/>
  <c r="Q7" i="42"/>
  <c r="AP70" i="42"/>
  <c r="I7" i="42"/>
  <c r="G78" i="42"/>
  <c r="S58" i="42"/>
  <c r="J79" i="42"/>
  <c r="K48" i="42"/>
  <c r="G73" i="42"/>
  <c r="N7" i="42"/>
  <c r="R7" i="42"/>
  <c r="L7" i="42"/>
  <c r="O78" i="42"/>
  <c r="S48" i="42"/>
  <c r="O73" i="42"/>
  <c r="T12" i="42"/>
  <c r="AO12" i="42" s="1"/>
  <c r="T14" i="42"/>
  <c r="T16" i="42"/>
  <c r="AO16" i="42" s="1"/>
  <c r="T18" i="42"/>
  <c r="AP18" i="42" s="1"/>
  <c r="T20" i="42"/>
  <c r="AO20" i="42" s="1"/>
  <c r="T21" i="42"/>
  <c r="T24" i="42"/>
  <c r="AP24" i="42" s="1"/>
  <c r="T26" i="42"/>
  <c r="T28" i="42"/>
  <c r="AP28" i="42" s="1"/>
  <c r="T29" i="42"/>
  <c r="T31" i="42"/>
  <c r="AP31" i="42" s="1"/>
  <c r="T33" i="42"/>
  <c r="AO33" i="42" s="1"/>
  <c r="T35" i="42"/>
  <c r="AP35" i="42" s="1"/>
  <c r="T37" i="42"/>
  <c r="T39" i="42"/>
  <c r="AO39" i="42" s="1"/>
  <c r="T41" i="42"/>
  <c r="T45" i="42"/>
  <c r="AO45" i="42" s="1"/>
  <c r="T47" i="42"/>
  <c r="T50" i="42"/>
  <c r="AP50" i="42" s="1"/>
  <c r="T54" i="42"/>
  <c r="AP54" i="42" s="1"/>
  <c r="T57" i="42"/>
  <c r="AP57" i="42" s="1"/>
  <c r="T60" i="42"/>
  <c r="T63" i="42"/>
  <c r="T76" i="42"/>
  <c r="G42" i="42"/>
  <c r="G80" i="42" s="1"/>
  <c r="T80" i="42" s="1"/>
  <c r="AP80" i="42" s="1"/>
  <c r="O42" i="42"/>
  <c r="T9" i="42"/>
  <c r="AO9" i="42" s="1"/>
  <c r="T10" i="42"/>
  <c r="AO10" i="42" s="1"/>
  <c r="T11" i="42"/>
  <c r="AO11" i="42" s="1"/>
  <c r="T13" i="42"/>
  <c r="T15" i="42"/>
  <c r="AO15" i="42" s="1"/>
  <c r="T17" i="42"/>
  <c r="T19" i="42"/>
  <c r="AO19" i="42" s="1"/>
  <c r="T22" i="42"/>
  <c r="AP22" i="42" s="1"/>
  <c r="T23" i="42"/>
  <c r="AP23" i="42" s="1"/>
  <c r="T25" i="42"/>
  <c r="AP25" i="42" s="1"/>
  <c r="T27" i="42"/>
  <c r="AP27" i="42" s="1"/>
  <c r="T30" i="42"/>
  <c r="T32" i="42"/>
  <c r="AP32" i="42" s="1"/>
  <c r="T34" i="42"/>
  <c r="AO34" i="42" s="1"/>
  <c r="T36" i="42"/>
  <c r="AP36" i="42" s="1"/>
  <c r="T38" i="42"/>
  <c r="T40" i="42"/>
  <c r="AO40" i="42" s="1"/>
  <c r="I79" i="42"/>
  <c r="G48" i="42"/>
  <c r="O48" i="42"/>
  <c r="AN48" i="42"/>
  <c r="T44" i="42"/>
  <c r="T46" i="42"/>
  <c r="AP46" i="42" s="1"/>
  <c r="G58" i="42"/>
  <c r="O58" i="42"/>
  <c r="AN58" i="42"/>
  <c r="T51" i="42"/>
  <c r="AO51" i="42" s="1"/>
  <c r="T52" i="42"/>
  <c r="T53" i="42"/>
  <c r="AO53" i="42" s="1"/>
  <c r="T55" i="42"/>
  <c r="T56" i="42"/>
  <c r="AO56" i="42" s="1"/>
  <c r="T59" i="42"/>
  <c r="AP59" i="42" s="1"/>
  <c r="AP61" i="42"/>
  <c r="T62" i="42"/>
  <c r="AO62" i="42" s="1"/>
  <c r="K73" i="42"/>
  <c r="S73" i="42"/>
  <c r="T66" i="42"/>
  <c r="AP66" i="42" s="1"/>
  <c r="T67" i="42"/>
  <c r="AP67" i="42" s="1"/>
  <c r="T69" i="42"/>
  <c r="AP69" i="42" s="1"/>
  <c r="T71" i="42"/>
  <c r="AP71" i="42" s="1"/>
  <c r="K78" i="42"/>
  <c r="S78" i="42"/>
  <c r="T75" i="42"/>
  <c r="AO75" i="42" s="1"/>
  <c r="T77" i="42"/>
  <c r="AP14" i="42"/>
  <c r="AO14" i="42"/>
  <c r="AO18" i="42"/>
  <c r="AP20" i="42"/>
  <c r="AO24" i="42"/>
  <c r="AO26" i="42"/>
  <c r="AP26" i="42"/>
  <c r="AO29" i="42"/>
  <c r="AP29" i="42"/>
  <c r="AO35" i="42"/>
  <c r="AO37" i="42"/>
  <c r="AP37" i="42"/>
  <c r="AP41" i="42"/>
  <c r="AO41" i="42"/>
  <c r="G79" i="42"/>
  <c r="G7" i="42"/>
  <c r="O81" i="42"/>
  <c r="AP13" i="42"/>
  <c r="AO13" i="42"/>
  <c r="AP15" i="42"/>
  <c r="AP17" i="42"/>
  <c r="AO17" i="42"/>
  <c r="AO25" i="42"/>
  <c r="AO30" i="42"/>
  <c r="AP30" i="42"/>
  <c r="AO38" i="42"/>
  <c r="AP38" i="42"/>
  <c r="AP21" i="42"/>
  <c r="AO21" i="42"/>
  <c r="AP33" i="42"/>
  <c r="E79" i="42"/>
  <c r="E80" i="42"/>
  <c r="M81" i="42"/>
  <c r="M79" i="42"/>
  <c r="Q81" i="42"/>
  <c r="Q79" i="42"/>
  <c r="AO44" i="42"/>
  <c r="AP44" i="42"/>
  <c r="AP52" i="42"/>
  <c r="AO52" i="42"/>
  <c r="AP53" i="42"/>
  <c r="AP55" i="42"/>
  <c r="AO55" i="42"/>
  <c r="AP56" i="42"/>
  <c r="AN63" i="42"/>
  <c r="AO71" i="42"/>
  <c r="AP75" i="42"/>
  <c r="AP77" i="42"/>
  <c r="AO77" i="42"/>
  <c r="S81" i="42"/>
  <c r="T81" i="42" s="1"/>
  <c r="AP81" i="42" s="1"/>
  <c r="AN42" i="42"/>
  <c r="T8" i="42"/>
  <c r="F80" i="42"/>
  <c r="F79" i="42"/>
  <c r="H81" i="42"/>
  <c r="H79" i="42"/>
  <c r="L81" i="42"/>
  <c r="L79" i="42"/>
  <c r="N81" i="42"/>
  <c r="N79" i="42"/>
  <c r="P81" i="42"/>
  <c r="P79" i="42"/>
  <c r="AO47" i="42"/>
  <c r="AP47" i="42"/>
  <c r="AO50" i="42"/>
  <c r="AO57" i="42"/>
  <c r="AP60" i="42"/>
  <c r="AO60" i="42"/>
  <c r="AO72" i="42"/>
  <c r="AP72" i="42"/>
  <c r="AP76" i="42"/>
  <c r="AO76" i="42"/>
  <c r="T49" i="42"/>
  <c r="T64" i="42"/>
  <c r="T74" i="42"/>
  <c r="R79" i="42"/>
  <c r="T43" i="42"/>
  <c r="T80" i="29"/>
  <c r="P80" i="29"/>
  <c r="L80" i="29"/>
  <c r="S78" i="29"/>
  <c r="R78" i="29"/>
  <c r="Q78" i="29"/>
  <c r="O78" i="29"/>
  <c r="N78" i="29"/>
  <c r="M78" i="29"/>
  <c r="K78" i="29"/>
  <c r="J78" i="29"/>
  <c r="I78" i="29"/>
  <c r="G78" i="29"/>
  <c r="F78" i="29"/>
  <c r="T77" i="29"/>
  <c r="P77" i="29"/>
  <c r="L77" i="29"/>
  <c r="H77" i="29"/>
  <c r="T76" i="29"/>
  <c r="P76" i="29"/>
  <c r="L76" i="29"/>
  <c r="H76" i="29"/>
  <c r="T75" i="29"/>
  <c r="P75" i="29"/>
  <c r="L75" i="29"/>
  <c r="H75" i="29"/>
  <c r="T74" i="29"/>
  <c r="P74" i="29"/>
  <c r="L74" i="29"/>
  <c r="H74" i="29"/>
  <c r="S73" i="29"/>
  <c r="R73" i="29"/>
  <c r="Q73" i="29"/>
  <c r="O73" i="29"/>
  <c r="N73" i="29"/>
  <c r="M73" i="29"/>
  <c r="K73" i="29"/>
  <c r="J73" i="29"/>
  <c r="I73" i="29"/>
  <c r="G73" i="29"/>
  <c r="F73" i="29"/>
  <c r="T72" i="29"/>
  <c r="P72" i="29"/>
  <c r="L72" i="29"/>
  <c r="H72" i="29"/>
  <c r="L71" i="29"/>
  <c r="H71" i="29"/>
  <c r="T70" i="29"/>
  <c r="P70" i="29"/>
  <c r="L70" i="29"/>
  <c r="H70" i="29"/>
  <c r="T69" i="29"/>
  <c r="P69" i="29"/>
  <c r="L69" i="29"/>
  <c r="H69" i="29"/>
  <c r="T68" i="29"/>
  <c r="P68" i="29"/>
  <c r="L68" i="29"/>
  <c r="H68" i="29"/>
  <c r="T67" i="29"/>
  <c r="P67" i="29"/>
  <c r="L67" i="29"/>
  <c r="H67" i="29"/>
  <c r="T66" i="29"/>
  <c r="P66" i="29"/>
  <c r="L66" i="29"/>
  <c r="H66" i="29"/>
  <c r="T65" i="29"/>
  <c r="P65" i="29"/>
  <c r="L65" i="29"/>
  <c r="H65" i="29"/>
  <c r="T64" i="29"/>
  <c r="P64" i="29"/>
  <c r="L64" i="29"/>
  <c r="H64" i="29"/>
  <c r="T63" i="29"/>
  <c r="P63" i="29"/>
  <c r="L63" i="29"/>
  <c r="H63" i="29"/>
  <c r="T62" i="29"/>
  <c r="P62" i="29"/>
  <c r="L62" i="29"/>
  <c r="H62" i="29"/>
  <c r="H61" i="29"/>
  <c r="U61" i="29" s="1"/>
  <c r="T60" i="29"/>
  <c r="P60" i="29"/>
  <c r="L60" i="29"/>
  <c r="H60" i="29"/>
  <c r="T59" i="29"/>
  <c r="P59" i="29"/>
  <c r="L59" i="29"/>
  <c r="H59" i="29"/>
  <c r="S58" i="29"/>
  <c r="R58" i="29"/>
  <c r="Q58" i="29"/>
  <c r="O58" i="29"/>
  <c r="N58" i="29"/>
  <c r="M58" i="29"/>
  <c r="K58" i="29"/>
  <c r="J58" i="29"/>
  <c r="I58" i="29"/>
  <c r="G58" i="29"/>
  <c r="F58" i="29"/>
  <c r="T57" i="29"/>
  <c r="P57" i="29"/>
  <c r="L57" i="29"/>
  <c r="H57" i="29"/>
  <c r="T56" i="29"/>
  <c r="P56" i="29"/>
  <c r="L56" i="29"/>
  <c r="H56" i="29"/>
  <c r="T55" i="29"/>
  <c r="P55" i="29"/>
  <c r="L55" i="29"/>
  <c r="H55" i="29"/>
  <c r="T54" i="29"/>
  <c r="P54" i="29"/>
  <c r="L54" i="29"/>
  <c r="H54" i="29"/>
  <c r="T53" i="29"/>
  <c r="P53" i="29"/>
  <c r="L53" i="29"/>
  <c r="H53" i="29"/>
  <c r="T52" i="29"/>
  <c r="P52" i="29"/>
  <c r="L52" i="29"/>
  <c r="H52" i="29"/>
  <c r="T51" i="29"/>
  <c r="P51" i="29"/>
  <c r="L51" i="29"/>
  <c r="H51" i="29"/>
  <c r="T50" i="29"/>
  <c r="P50" i="29"/>
  <c r="L50" i="29"/>
  <c r="H50" i="29"/>
  <c r="T49" i="29"/>
  <c r="P49" i="29"/>
  <c r="L49" i="29"/>
  <c r="H49" i="29"/>
  <c r="S48" i="29"/>
  <c r="R48" i="29"/>
  <c r="Q48" i="29"/>
  <c r="O48" i="29"/>
  <c r="N48" i="29"/>
  <c r="M48" i="29"/>
  <c r="K48" i="29"/>
  <c r="J48" i="29"/>
  <c r="I48" i="29"/>
  <c r="G48" i="29"/>
  <c r="F48" i="29"/>
  <c r="T47" i="29"/>
  <c r="P47" i="29"/>
  <c r="L47" i="29"/>
  <c r="H47" i="29"/>
  <c r="T46" i="29"/>
  <c r="P46" i="29"/>
  <c r="L46" i="29"/>
  <c r="H46" i="29"/>
  <c r="T45" i="29"/>
  <c r="P45" i="29"/>
  <c r="L45" i="29"/>
  <c r="H45" i="29"/>
  <c r="T44" i="29"/>
  <c r="P44" i="29"/>
  <c r="L44" i="29"/>
  <c r="H44" i="29"/>
  <c r="T43" i="29"/>
  <c r="P43" i="29"/>
  <c r="L43" i="29"/>
  <c r="L48" i="29" s="1"/>
  <c r="H43" i="29"/>
  <c r="S42" i="29"/>
  <c r="R42" i="29"/>
  <c r="Q42" i="29"/>
  <c r="O42" i="29"/>
  <c r="N42" i="29"/>
  <c r="M42" i="29"/>
  <c r="K42" i="29"/>
  <c r="J42" i="29"/>
  <c r="I42" i="29"/>
  <c r="G42" i="29"/>
  <c r="F42" i="29"/>
  <c r="T41" i="29"/>
  <c r="P41" i="29"/>
  <c r="L41" i="29"/>
  <c r="H41" i="29"/>
  <c r="T40" i="29"/>
  <c r="P40" i="29"/>
  <c r="L40" i="29"/>
  <c r="H40" i="29"/>
  <c r="T39" i="29"/>
  <c r="P39" i="29"/>
  <c r="L39" i="29"/>
  <c r="H39" i="29"/>
  <c r="T38" i="29"/>
  <c r="P38" i="29"/>
  <c r="L38" i="29"/>
  <c r="H38" i="29"/>
  <c r="T37" i="29"/>
  <c r="P37" i="29"/>
  <c r="L37" i="29"/>
  <c r="H37" i="29"/>
  <c r="T36" i="29"/>
  <c r="P36" i="29"/>
  <c r="L36" i="29"/>
  <c r="H36" i="29"/>
  <c r="T35" i="29"/>
  <c r="P35" i="29"/>
  <c r="L35" i="29"/>
  <c r="H35" i="29"/>
  <c r="T34" i="29"/>
  <c r="P34" i="29"/>
  <c r="L34" i="29"/>
  <c r="H34" i="29"/>
  <c r="T33" i="29"/>
  <c r="P33" i="29"/>
  <c r="L33" i="29"/>
  <c r="H33" i="29"/>
  <c r="T32" i="29"/>
  <c r="P32" i="29"/>
  <c r="L32" i="29"/>
  <c r="H32" i="29"/>
  <c r="T31" i="29"/>
  <c r="P31" i="29"/>
  <c r="L31" i="29"/>
  <c r="H31" i="29"/>
  <c r="T30" i="29"/>
  <c r="P30" i="29"/>
  <c r="L30" i="29"/>
  <c r="H30" i="29"/>
  <c r="T29" i="29"/>
  <c r="P29" i="29"/>
  <c r="L29" i="29"/>
  <c r="H29" i="29"/>
  <c r="T28" i="29"/>
  <c r="P28" i="29"/>
  <c r="L28" i="29"/>
  <c r="H28" i="29"/>
  <c r="T27" i="29"/>
  <c r="P27" i="29"/>
  <c r="L27" i="29"/>
  <c r="H27" i="29"/>
  <c r="T26" i="29"/>
  <c r="P26" i="29"/>
  <c r="L26" i="29"/>
  <c r="H26" i="29"/>
  <c r="T25" i="29"/>
  <c r="P25" i="29"/>
  <c r="L25" i="29"/>
  <c r="H25" i="29"/>
  <c r="T24" i="29"/>
  <c r="P24" i="29"/>
  <c r="L24" i="29"/>
  <c r="H24" i="29"/>
  <c r="T23" i="29"/>
  <c r="P23" i="29"/>
  <c r="L23" i="29"/>
  <c r="H23" i="29"/>
  <c r="T22" i="29"/>
  <c r="P22" i="29"/>
  <c r="L22" i="29"/>
  <c r="H22" i="29"/>
  <c r="T21" i="29"/>
  <c r="P21" i="29"/>
  <c r="L21" i="29"/>
  <c r="H21" i="29"/>
  <c r="T20" i="29"/>
  <c r="P20" i="29"/>
  <c r="L20" i="29"/>
  <c r="H20" i="29"/>
  <c r="T19" i="29"/>
  <c r="P19" i="29"/>
  <c r="L19" i="29"/>
  <c r="H19" i="29"/>
  <c r="T18" i="29"/>
  <c r="P18" i="29"/>
  <c r="L18" i="29"/>
  <c r="H18" i="29"/>
  <c r="T17" i="29"/>
  <c r="P17" i="29"/>
  <c r="L17" i="29"/>
  <c r="H17" i="29"/>
  <c r="T16" i="29"/>
  <c r="P16" i="29"/>
  <c r="L16" i="29"/>
  <c r="H16" i="29"/>
  <c r="T15" i="29"/>
  <c r="P15" i="29"/>
  <c r="L15" i="29"/>
  <c r="H15" i="29"/>
  <c r="T14" i="29"/>
  <c r="P14" i="29"/>
  <c r="L14" i="29"/>
  <c r="H14" i="29"/>
  <c r="T13" i="29"/>
  <c r="P13" i="29"/>
  <c r="L13" i="29"/>
  <c r="H13" i="29"/>
  <c r="T12" i="29"/>
  <c r="P12" i="29"/>
  <c r="L12" i="29"/>
  <c r="H12" i="29"/>
  <c r="T11" i="29"/>
  <c r="P11" i="29"/>
  <c r="L11" i="29"/>
  <c r="H11" i="29"/>
  <c r="T10" i="29"/>
  <c r="P10" i="29"/>
  <c r="L10" i="29"/>
  <c r="H10" i="29"/>
  <c r="T9" i="29"/>
  <c r="P9" i="29"/>
  <c r="L9" i="29"/>
  <c r="H9" i="29"/>
  <c r="T8" i="29"/>
  <c r="T42" i="29" s="1"/>
  <c r="P8" i="29"/>
  <c r="L8" i="29"/>
  <c r="H8" i="29"/>
  <c r="C8" i="19"/>
  <c r="C9" i="19"/>
  <c r="C10" i="19"/>
  <c r="C14" i="19"/>
  <c r="C15" i="19"/>
  <c r="C16" i="19"/>
  <c r="C17" i="19"/>
  <c r="C18" i="19"/>
  <c r="C19" i="19"/>
  <c r="C20" i="19"/>
  <c r="C21" i="19"/>
  <c r="C11" i="19"/>
  <c r="C12" i="19"/>
  <c r="C13" i="19"/>
  <c r="C7" i="19"/>
  <c r="AO36" i="42" l="1"/>
  <c r="L58" i="29"/>
  <c r="L7" i="29" s="1"/>
  <c r="AP34" i="42"/>
  <c r="AO31" i="42"/>
  <c r="O7" i="42"/>
  <c r="L42" i="29"/>
  <c r="L79" i="29" s="1"/>
  <c r="O7" i="29"/>
  <c r="P78" i="29"/>
  <c r="AP63" i="42"/>
  <c r="AO32" i="42"/>
  <c r="AO22" i="42"/>
  <c r="AP11" i="42"/>
  <c r="AP39" i="42"/>
  <c r="AO23" i="42"/>
  <c r="P42" i="29"/>
  <c r="J7" i="29"/>
  <c r="AO59" i="42"/>
  <c r="AO28" i="42"/>
  <c r="K79" i="42"/>
  <c r="S79" i="42"/>
  <c r="H58" i="29"/>
  <c r="AO54" i="42"/>
  <c r="S7" i="42"/>
  <c r="AO69" i="42"/>
  <c r="U53" i="29"/>
  <c r="T58" i="29"/>
  <c r="P73" i="29"/>
  <c r="P81" i="29" s="1"/>
  <c r="AP62" i="42"/>
  <c r="AP16" i="42"/>
  <c r="AP19" i="42"/>
  <c r="AP10" i="42"/>
  <c r="AP12" i="42"/>
  <c r="U51" i="29"/>
  <c r="U59" i="29"/>
  <c r="U13" i="29"/>
  <c r="U17" i="29"/>
  <c r="U21" i="29"/>
  <c r="U25" i="29"/>
  <c r="U27" i="29"/>
  <c r="U31" i="29"/>
  <c r="U33" i="29"/>
  <c r="U37" i="29"/>
  <c r="U39" i="29"/>
  <c r="T48" i="29"/>
  <c r="U45" i="29"/>
  <c r="U47" i="29"/>
  <c r="AP40" i="42"/>
  <c r="AP9" i="42"/>
  <c r="AO63" i="42"/>
  <c r="M7" i="29"/>
  <c r="U57" i="29"/>
  <c r="U11" i="29"/>
  <c r="U15" i="29"/>
  <c r="U19" i="29"/>
  <c r="U23" i="29"/>
  <c r="U29" i="29"/>
  <c r="U35" i="29"/>
  <c r="AP45" i="42"/>
  <c r="AP51" i="42"/>
  <c r="AO27" i="42"/>
  <c r="O79" i="42"/>
  <c r="U49" i="29"/>
  <c r="U55" i="29"/>
  <c r="L73" i="29"/>
  <c r="U9" i="29"/>
  <c r="H42" i="29"/>
  <c r="H80" i="29" s="1"/>
  <c r="U80" i="29" s="1"/>
  <c r="G7" i="29"/>
  <c r="R7" i="29"/>
  <c r="H78" i="29"/>
  <c r="AO46" i="42"/>
  <c r="K7" i="42"/>
  <c r="U41" i="29"/>
  <c r="I81" i="29"/>
  <c r="I7" i="29"/>
  <c r="N79" i="29"/>
  <c r="N7" i="29"/>
  <c r="S81" i="29"/>
  <c r="S7" i="29"/>
  <c r="F80" i="29"/>
  <c r="F7" i="29"/>
  <c r="K79" i="29"/>
  <c r="K7" i="29"/>
  <c r="Q81" i="29"/>
  <c r="Q7" i="29"/>
  <c r="U62" i="29"/>
  <c r="T73" i="29"/>
  <c r="U76" i="29"/>
  <c r="U10" i="29"/>
  <c r="U12" i="29"/>
  <c r="U14" i="29"/>
  <c r="U16" i="29"/>
  <c r="U18" i="29"/>
  <c r="U20" i="29"/>
  <c r="U22" i="29"/>
  <c r="U24" i="29"/>
  <c r="U26" i="29"/>
  <c r="U28" i="29"/>
  <c r="U30" i="29"/>
  <c r="U32" i="29"/>
  <c r="U34" i="29"/>
  <c r="U36" i="29"/>
  <c r="U38" i="29"/>
  <c r="U40" i="29"/>
  <c r="G80" i="29"/>
  <c r="J79" i="29"/>
  <c r="M81" i="29"/>
  <c r="O81" i="29"/>
  <c r="R79" i="29"/>
  <c r="H48" i="29"/>
  <c r="P48" i="29"/>
  <c r="U46" i="29"/>
  <c r="U50" i="29"/>
  <c r="U52" i="29"/>
  <c r="U54" i="29"/>
  <c r="U56" i="29"/>
  <c r="U60" i="29"/>
  <c r="U63" i="29"/>
  <c r="U64" i="29"/>
  <c r="H73" i="29"/>
  <c r="U66" i="29"/>
  <c r="U67" i="29"/>
  <c r="U68" i="29"/>
  <c r="U69" i="29"/>
  <c r="U70" i="29"/>
  <c r="U71" i="29"/>
  <c r="U72" i="29"/>
  <c r="L78" i="29"/>
  <c r="T78" i="29"/>
  <c r="U77" i="29"/>
  <c r="T78" i="42"/>
  <c r="AP74" i="42"/>
  <c r="AO74" i="42"/>
  <c r="T42" i="42"/>
  <c r="AO8" i="42"/>
  <c r="AP8" i="42"/>
  <c r="AO64" i="42"/>
  <c r="T73" i="42"/>
  <c r="AP64" i="42"/>
  <c r="T7" i="42"/>
  <c r="AO43" i="42"/>
  <c r="T48" i="42"/>
  <c r="AP43" i="42"/>
  <c r="T58" i="42"/>
  <c r="AP49" i="42"/>
  <c r="AO49" i="42"/>
  <c r="AN79" i="42"/>
  <c r="AD2" i="42"/>
  <c r="T81" i="29"/>
  <c r="U8" i="29"/>
  <c r="U43" i="29"/>
  <c r="P58" i="29"/>
  <c r="U75" i="29"/>
  <c r="G79" i="29"/>
  <c r="I79" i="29"/>
  <c r="M79" i="29"/>
  <c r="O79" i="29"/>
  <c r="Q79" i="29"/>
  <c r="S79" i="29"/>
  <c r="N81" i="29"/>
  <c r="R81" i="29"/>
  <c r="U44" i="29"/>
  <c r="U65" i="29"/>
  <c r="U74" i="29"/>
  <c r="F79" i="29"/>
  <c r="H79" i="29" l="1"/>
  <c r="U73" i="29"/>
  <c r="T7" i="29"/>
  <c r="T79" i="29"/>
  <c r="U58" i="29"/>
  <c r="P79" i="29"/>
  <c r="U42" i="29"/>
  <c r="H7" i="29"/>
  <c r="U81" i="29"/>
  <c r="P7" i="29"/>
  <c r="U7" i="29" s="1"/>
  <c r="U48" i="29"/>
  <c r="AO78" i="42"/>
  <c r="AP78" i="42"/>
  <c r="AO58" i="42"/>
  <c r="AP58" i="42"/>
  <c r="AP48" i="42"/>
  <c r="AO48" i="42"/>
  <c r="AP73" i="42"/>
  <c r="AO73" i="42"/>
  <c r="AO42" i="42"/>
  <c r="T79" i="42"/>
  <c r="AP42" i="42"/>
  <c r="U78" i="29"/>
  <c r="U79" i="29" l="1"/>
  <c r="AP79" i="42"/>
  <c r="AO79" i="42"/>
  <c r="P219" i="24" l="1"/>
  <c r="Q219" i="24"/>
  <c r="R219" i="24" l="1"/>
  <c r="T80" i="32"/>
  <c r="P80" i="32"/>
  <c r="L80" i="32"/>
  <c r="S78" i="32"/>
  <c r="R78" i="32"/>
  <c r="Q78" i="32"/>
  <c r="O78" i="32"/>
  <c r="N78" i="32"/>
  <c r="M78" i="32"/>
  <c r="K78" i="32"/>
  <c r="J78" i="32"/>
  <c r="I78" i="32"/>
  <c r="G78" i="32"/>
  <c r="F78" i="32"/>
  <c r="T77" i="32"/>
  <c r="P77" i="32"/>
  <c r="L77" i="32"/>
  <c r="H77" i="32"/>
  <c r="T76" i="32"/>
  <c r="P76" i="32"/>
  <c r="L76" i="32"/>
  <c r="H76" i="32"/>
  <c r="T75" i="32"/>
  <c r="P75" i="32"/>
  <c r="L75" i="32"/>
  <c r="H75" i="32"/>
  <c r="T74" i="32"/>
  <c r="P74" i="32"/>
  <c r="L74" i="32"/>
  <c r="H74" i="32"/>
  <c r="S73" i="32"/>
  <c r="R73" i="32"/>
  <c r="Q73" i="32"/>
  <c r="O73" i="32"/>
  <c r="N73" i="32"/>
  <c r="M73" i="32"/>
  <c r="K73" i="32"/>
  <c r="J73" i="32"/>
  <c r="I73" i="32"/>
  <c r="G73" i="32"/>
  <c r="F73" i="32"/>
  <c r="T72" i="32"/>
  <c r="P72" i="32"/>
  <c r="L72" i="32"/>
  <c r="H72" i="32"/>
  <c r="L71" i="32"/>
  <c r="H71" i="32"/>
  <c r="U71" i="32" s="1"/>
  <c r="T70" i="32"/>
  <c r="P70" i="32"/>
  <c r="L70" i="32"/>
  <c r="H70" i="32"/>
  <c r="T69" i="32"/>
  <c r="P69" i="32"/>
  <c r="L69" i="32"/>
  <c r="H69" i="32"/>
  <c r="U69" i="32" s="1"/>
  <c r="T68" i="32"/>
  <c r="P68" i="32"/>
  <c r="L68" i="32"/>
  <c r="H68" i="32"/>
  <c r="U68" i="32" s="1"/>
  <c r="T67" i="32"/>
  <c r="P67" i="32"/>
  <c r="L67" i="32"/>
  <c r="H67" i="32"/>
  <c r="T66" i="32"/>
  <c r="P66" i="32"/>
  <c r="L66" i="32"/>
  <c r="H66" i="32"/>
  <c r="U66" i="32" s="1"/>
  <c r="T65" i="32"/>
  <c r="P65" i="32"/>
  <c r="L65" i="32"/>
  <c r="H65" i="32"/>
  <c r="U65" i="32" s="1"/>
  <c r="T64" i="32"/>
  <c r="P64" i="32"/>
  <c r="L64" i="32"/>
  <c r="H64" i="32"/>
  <c r="T63" i="32"/>
  <c r="P63" i="32"/>
  <c r="L63" i="32"/>
  <c r="H63" i="32"/>
  <c r="T62" i="32"/>
  <c r="P62" i="32"/>
  <c r="L62" i="32"/>
  <c r="H62" i="32"/>
  <c r="H61" i="32"/>
  <c r="U61" i="32" s="1"/>
  <c r="T60" i="32"/>
  <c r="P60" i="32"/>
  <c r="L60" i="32"/>
  <c r="H60" i="32"/>
  <c r="T59" i="32"/>
  <c r="P59" i="32"/>
  <c r="L59" i="32"/>
  <c r="H59" i="32"/>
  <c r="S58" i="32"/>
  <c r="R58" i="32"/>
  <c r="Q58" i="32"/>
  <c r="O58" i="32"/>
  <c r="N58" i="32"/>
  <c r="M58" i="32"/>
  <c r="K58" i="32"/>
  <c r="J58" i="32"/>
  <c r="I58" i="32"/>
  <c r="G58" i="32"/>
  <c r="F58" i="32"/>
  <c r="T57" i="32"/>
  <c r="P57" i="32"/>
  <c r="L57" i="32"/>
  <c r="H57" i="32"/>
  <c r="T56" i="32"/>
  <c r="P56" i="32"/>
  <c r="L56" i="32"/>
  <c r="H56" i="32"/>
  <c r="T55" i="32"/>
  <c r="P55" i="32"/>
  <c r="L55" i="32"/>
  <c r="H55" i="32"/>
  <c r="T54" i="32"/>
  <c r="P54" i="32"/>
  <c r="L54" i="32"/>
  <c r="H54" i="32"/>
  <c r="T53" i="32"/>
  <c r="P53" i="32"/>
  <c r="L53" i="32"/>
  <c r="H53" i="32"/>
  <c r="T52" i="32"/>
  <c r="P52" i="32"/>
  <c r="L52" i="32"/>
  <c r="H52" i="32"/>
  <c r="T51" i="32"/>
  <c r="P51" i="32"/>
  <c r="L51" i="32"/>
  <c r="H51" i="32"/>
  <c r="T50" i="32"/>
  <c r="P50" i="32"/>
  <c r="L50" i="32"/>
  <c r="H50" i="32"/>
  <c r="T49" i="32"/>
  <c r="T58" i="32" s="1"/>
  <c r="P49" i="32"/>
  <c r="L49" i="32"/>
  <c r="H49" i="32"/>
  <c r="S48" i="32"/>
  <c r="R48" i="32"/>
  <c r="Q48" i="32"/>
  <c r="O48" i="32"/>
  <c r="N48" i="32"/>
  <c r="M48" i="32"/>
  <c r="K48" i="32"/>
  <c r="J48" i="32"/>
  <c r="I48" i="32"/>
  <c r="G48" i="32"/>
  <c r="G7" i="32" s="1"/>
  <c r="F48" i="32"/>
  <c r="T47" i="32"/>
  <c r="P47" i="32"/>
  <c r="L47" i="32"/>
  <c r="H47" i="32"/>
  <c r="T46" i="32"/>
  <c r="P46" i="32"/>
  <c r="L46" i="32"/>
  <c r="H46" i="32"/>
  <c r="T45" i="32"/>
  <c r="P45" i="32"/>
  <c r="L45" i="32"/>
  <c r="H45" i="32"/>
  <c r="T44" i="32"/>
  <c r="P44" i="32"/>
  <c r="L44" i="32"/>
  <c r="H44" i="32"/>
  <c r="T43" i="32"/>
  <c r="P43" i="32"/>
  <c r="L43" i="32"/>
  <c r="H43" i="32"/>
  <c r="S42" i="32"/>
  <c r="R42" i="32"/>
  <c r="R7" i="32" s="1"/>
  <c r="Q42" i="32"/>
  <c r="Q81" i="32" s="1"/>
  <c r="O42" i="32"/>
  <c r="N42" i="32"/>
  <c r="M42" i="32"/>
  <c r="M81" i="32" s="1"/>
  <c r="K42" i="32"/>
  <c r="J42" i="32"/>
  <c r="I42" i="32"/>
  <c r="G42" i="32"/>
  <c r="F42" i="32"/>
  <c r="T41" i="32"/>
  <c r="P41" i="32"/>
  <c r="L41" i="32"/>
  <c r="H41" i="32"/>
  <c r="T40" i="32"/>
  <c r="P40" i="32"/>
  <c r="L40" i="32"/>
  <c r="H40" i="32"/>
  <c r="T39" i="32"/>
  <c r="P39" i="32"/>
  <c r="L39" i="32"/>
  <c r="H39" i="32"/>
  <c r="T38" i="32"/>
  <c r="P38" i="32"/>
  <c r="L38" i="32"/>
  <c r="H38" i="32"/>
  <c r="T37" i="32"/>
  <c r="P37" i="32"/>
  <c r="L37" i="32"/>
  <c r="H37" i="32"/>
  <c r="T36" i="32"/>
  <c r="P36" i="32"/>
  <c r="L36" i="32"/>
  <c r="H36" i="32"/>
  <c r="T35" i="32"/>
  <c r="P35" i="32"/>
  <c r="L35" i="32"/>
  <c r="H35" i="32"/>
  <c r="T34" i="32"/>
  <c r="P34" i="32"/>
  <c r="L34" i="32"/>
  <c r="H34" i="32"/>
  <c r="T33" i="32"/>
  <c r="P33" i="32"/>
  <c r="L33" i="32"/>
  <c r="H33" i="32"/>
  <c r="T32" i="32"/>
  <c r="P32" i="32"/>
  <c r="L32" i="32"/>
  <c r="H32" i="32"/>
  <c r="T31" i="32"/>
  <c r="P31" i="32"/>
  <c r="L31" i="32"/>
  <c r="H31" i="32"/>
  <c r="T30" i="32"/>
  <c r="P30" i="32"/>
  <c r="L30" i="32"/>
  <c r="H30" i="32"/>
  <c r="T29" i="32"/>
  <c r="P29" i="32"/>
  <c r="L29" i="32"/>
  <c r="H29" i="32"/>
  <c r="T28" i="32"/>
  <c r="P28" i="32"/>
  <c r="L28" i="32"/>
  <c r="H28" i="32"/>
  <c r="T27" i="32"/>
  <c r="P27" i="32"/>
  <c r="L27" i="32"/>
  <c r="H27" i="32"/>
  <c r="T26" i="32"/>
  <c r="P26" i="32"/>
  <c r="L26" i="32"/>
  <c r="H26" i="32"/>
  <c r="T25" i="32"/>
  <c r="P25" i="32"/>
  <c r="L25" i="32"/>
  <c r="H25" i="32"/>
  <c r="T24" i="32"/>
  <c r="P24" i="32"/>
  <c r="L24" i="32"/>
  <c r="H24" i="32"/>
  <c r="T23" i="32"/>
  <c r="P23" i="32"/>
  <c r="L23" i="32"/>
  <c r="H23" i="32"/>
  <c r="T22" i="32"/>
  <c r="P22" i="32"/>
  <c r="L22" i="32"/>
  <c r="H22" i="32"/>
  <c r="T21" i="32"/>
  <c r="P21" i="32"/>
  <c r="L21" i="32"/>
  <c r="H21" i="32"/>
  <c r="T20" i="32"/>
  <c r="P20" i="32"/>
  <c r="L20" i="32"/>
  <c r="H20" i="32"/>
  <c r="T19" i="32"/>
  <c r="P19" i="32"/>
  <c r="L19" i="32"/>
  <c r="H19" i="32"/>
  <c r="T18" i="32"/>
  <c r="P18" i="32"/>
  <c r="L18" i="32"/>
  <c r="H18" i="32"/>
  <c r="T17" i="32"/>
  <c r="P17" i="32"/>
  <c r="L17" i="32"/>
  <c r="H17" i="32"/>
  <c r="T16" i="32"/>
  <c r="P16" i="32"/>
  <c r="L16" i="32"/>
  <c r="H16" i="32"/>
  <c r="T15" i="32"/>
  <c r="P15" i="32"/>
  <c r="L15" i="32"/>
  <c r="H15" i="32"/>
  <c r="T14" i="32"/>
  <c r="P14" i="32"/>
  <c r="L14" i="32"/>
  <c r="H14" i="32"/>
  <c r="T13" i="32"/>
  <c r="P13" i="32"/>
  <c r="L13" i="32"/>
  <c r="H13" i="32"/>
  <c r="T12" i="32"/>
  <c r="P12" i="32"/>
  <c r="L12" i="32"/>
  <c r="H12" i="32"/>
  <c r="T11" i="32"/>
  <c r="P11" i="32"/>
  <c r="L11" i="32"/>
  <c r="H11" i="32"/>
  <c r="T10" i="32"/>
  <c r="P10" i="32"/>
  <c r="L10" i="32"/>
  <c r="H10" i="32"/>
  <c r="T9" i="32"/>
  <c r="P9" i="32"/>
  <c r="L9" i="32"/>
  <c r="H9" i="32"/>
  <c r="T8" i="32"/>
  <c r="P8" i="32"/>
  <c r="L8" i="32"/>
  <c r="H8" i="32"/>
  <c r="H42" i="32" s="1"/>
  <c r="K7" i="32"/>
  <c r="L78" i="32" l="1"/>
  <c r="Q7" i="32"/>
  <c r="K79" i="32"/>
  <c r="U67" i="32"/>
  <c r="U70" i="32"/>
  <c r="I7" i="32"/>
  <c r="T48" i="32"/>
  <c r="J7" i="32"/>
  <c r="M7" i="32"/>
  <c r="F80" i="32"/>
  <c r="N79" i="32"/>
  <c r="L48" i="32"/>
  <c r="S7" i="32"/>
  <c r="G80" i="32"/>
  <c r="O81" i="32"/>
  <c r="P48" i="32"/>
  <c r="F7" i="32"/>
  <c r="T73" i="32"/>
  <c r="H78" i="32"/>
  <c r="U72" i="32"/>
  <c r="L42" i="32"/>
  <c r="R79" i="32"/>
  <c r="P78" i="32"/>
  <c r="P42" i="32"/>
  <c r="I81" i="32"/>
  <c r="S81" i="32"/>
  <c r="H58" i="32"/>
  <c r="H73" i="32"/>
  <c r="H80" i="32" s="1"/>
  <c r="U80" i="32" s="1"/>
  <c r="T78" i="32"/>
  <c r="T79" i="32" s="1"/>
  <c r="N7" i="32"/>
  <c r="T42" i="32"/>
  <c r="J79" i="32"/>
  <c r="H48" i="32"/>
  <c r="L58" i="32"/>
  <c r="L73" i="32"/>
  <c r="O7" i="32"/>
  <c r="P73" i="32"/>
  <c r="U10" i="32"/>
  <c r="U12" i="32"/>
  <c r="U14" i="32"/>
  <c r="U16" i="32"/>
  <c r="U18" i="32"/>
  <c r="U20" i="32"/>
  <c r="U22" i="32"/>
  <c r="U24" i="32"/>
  <c r="U26" i="32"/>
  <c r="U28" i="32"/>
  <c r="U30" i="32"/>
  <c r="U32" i="32"/>
  <c r="U34" i="32"/>
  <c r="U36" i="32"/>
  <c r="U38" i="32"/>
  <c r="U40" i="32"/>
  <c r="U50" i="32"/>
  <c r="U52" i="32"/>
  <c r="U54" i="32"/>
  <c r="U56" i="32"/>
  <c r="U60" i="32"/>
  <c r="U63" i="32"/>
  <c r="U75" i="32"/>
  <c r="U77" i="32"/>
  <c r="U9" i="32"/>
  <c r="U11" i="32"/>
  <c r="U13" i="32"/>
  <c r="U15" i="32"/>
  <c r="U17" i="32"/>
  <c r="U19" i="32"/>
  <c r="U21" i="32"/>
  <c r="U23" i="32"/>
  <c r="U25" i="32"/>
  <c r="U27" i="32"/>
  <c r="U29" i="32"/>
  <c r="U31" i="32"/>
  <c r="U33" i="32"/>
  <c r="U35" i="32"/>
  <c r="U37" i="32"/>
  <c r="U39" i="32"/>
  <c r="U41" i="32"/>
  <c r="U44" i="32"/>
  <c r="U45" i="32"/>
  <c r="U46" i="32"/>
  <c r="U47" i="32"/>
  <c r="U49" i="32"/>
  <c r="U51" i="32"/>
  <c r="U53" i="32"/>
  <c r="U55" i="32"/>
  <c r="U57" i="32"/>
  <c r="U59" i="32"/>
  <c r="U62" i="32"/>
  <c r="U76" i="32"/>
  <c r="T81" i="32"/>
  <c r="P81" i="32"/>
  <c r="U8" i="32"/>
  <c r="U43" i="32"/>
  <c r="P58" i="32"/>
  <c r="U64" i="32"/>
  <c r="G79" i="32"/>
  <c r="I79" i="32"/>
  <c r="M79" i="32"/>
  <c r="O79" i="32"/>
  <c r="Q79" i="32"/>
  <c r="S79" i="32"/>
  <c r="N81" i="32"/>
  <c r="R81" i="32"/>
  <c r="U74" i="32"/>
  <c r="U78" i="32" s="1"/>
  <c r="F79" i="32"/>
  <c r="U73" i="32" l="1"/>
  <c r="T7" i="32"/>
  <c r="P79" i="32"/>
  <c r="H79" i="32"/>
  <c r="U58" i="32"/>
  <c r="L79" i="32"/>
  <c r="L7" i="32"/>
  <c r="H7" i="32"/>
  <c r="U48" i="32"/>
  <c r="U42" i="32"/>
  <c r="P7" i="32"/>
  <c r="U7" i="32" s="1"/>
  <c r="U79" i="32"/>
  <c r="U81" i="32"/>
  <c r="L43" i="19" l="1"/>
  <c r="L42" i="19"/>
  <c r="L41" i="19"/>
  <c r="M41" i="19" s="1"/>
  <c r="L24" i="18"/>
  <c r="L23" i="18"/>
  <c r="L22" i="18"/>
  <c r="M22" i="18" s="1"/>
  <c r="L21" i="18"/>
  <c r="L40" i="19" l="1"/>
  <c r="M40" i="19" s="1"/>
  <c r="M44" i="19" s="1"/>
  <c r="L25" i="18"/>
  <c r="M21" i="18"/>
  <c r="M25" i="18" s="1"/>
  <c r="L44" i="19" l="1"/>
  <c r="F6" i="38"/>
  <c r="J17" i="22"/>
  <c r="J16" i="22" l="1"/>
  <c r="K16" i="22"/>
  <c r="J15" i="22"/>
  <c r="K14" i="22"/>
  <c r="K18" i="22" s="1"/>
  <c r="J14" i="22"/>
  <c r="J18" i="22"/>
</calcChain>
</file>

<file path=xl/comments1.xml><?xml version="1.0" encoding="utf-8"?>
<comments xmlns="http://schemas.openxmlformats.org/spreadsheetml/2006/main">
  <authors>
    <author>xb21cn</author>
  </authors>
  <commentList>
    <comment ref="D5" authorId="0">
      <text>
        <r>
          <rPr>
            <b/>
            <sz val="9"/>
            <color indexed="81"/>
            <rFont val="宋体"/>
            <family val="3"/>
            <charset val="134"/>
          </rPr>
          <t>任务书相等</t>
        </r>
      </text>
    </comment>
  </commentList>
</comments>
</file>

<file path=xl/comments2.xml><?xml version="1.0" encoding="utf-8"?>
<comments xmlns="http://schemas.openxmlformats.org/spreadsheetml/2006/main">
  <authors>
    <author>Administrator</author>
    <author>微软用户</author>
    <author>xtzj</author>
  </authors>
  <commentList>
    <comment ref="F5" authorId="0">
      <text>
        <r>
          <rPr>
            <sz val="9"/>
            <color indexed="81"/>
            <rFont val="宋体"/>
            <family val="3"/>
            <charset val="134"/>
          </rPr>
          <t xml:space="preserve">把三级的1404，1405各调减1万，把1408调减2万，共4万；同时把2201，2301，2401，2501各调增1万，共4万
</t>
        </r>
      </text>
    </comment>
    <comment ref="I6" authorId="0">
      <text>
        <r>
          <rPr>
            <b/>
            <sz val="9"/>
            <color indexed="81"/>
            <rFont val="宋体"/>
            <family val="3"/>
            <charset val="134"/>
          </rPr>
          <t>Administrator:</t>
        </r>
        <r>
          <rPr>
            <sz val="9"/>
            <color indexed="81"/>
            <rFont val="宋体"/>
            <family val="3"/>
            <charset val="134"/>
          </rPr>
          <t xml:space="preserve">
把地方第二年三级1412项调减3万；把2101项调增3万。</t>
        </r>
      </text>
    </comment>
    <comment ref="U8" authorId="1">
      <text>
        <r>
          <rPr>
            <b/>
            <sz val="10"/>
            <color indexed="81"/>
            <rFont val="Tahoma"/>
            <family val="2"/>
          </rPr>
          <t>2021</t>
        </r>
        <r>
          <rPr>
            <b/>
            <sz val="10"/>
            <color indexed="81"/>
            <rFont val="宋体"/>
            <family val="3"/>
            <charset val="134"/>
          </rPr>
          <t>年
编码：</t>
        </r>
        <r>
          <rPr>
            <b/>
            <sz val="10"/>
            <color indexed="81"/>
            <rFont val="Tahoma"/>
            <family val="2"/>
          </rPr>
          <t xml:space="preserve">1101-1
</t>
        </r>
        <r>
          <rPr>
            <b/>
            <sz val="10"/>
            <color indexed="81"/>
            <rFont val="宋体"/>
            <family val="3"/>
            <charset val="134"/>
          </rPr>
          <t>王勇等</t>
        </r>
        <r>
          <rPr>
            <b/>
            <sz val="10"/>
            <color indexed="81"/>
            <rFont val="Tahoma"/>
            <family val="2"/>
          </rPr>
          <t>19</t>
        </r>
        <r>
          <rPr>
            <b/>
            <sz val="10"/>
            <color indexed="81"/>
            <rFont val="宋体"/>
            <family val="3"/>
            <charset val="134"/>
          </rPr>
          <t>人至成都召开产教融合行业、企业调研会议租车费</t>
        </r>
        <r>
          <rPr>
            <sz val="10"/>
            <color indexed="81"/>
            <rFont val="Tahoma"/>
            <family val="2"/>
          </rPr>
          <t xml:space="preserve">
</t>
        </r>
      </text>
    </comment>
    <comment ref="V8" authorId="1">
      <text>
        <r>
          <rPr>
            <b/>
            <sz val="10"/>
            <color indexed="81"/>
            <rFont val="Tahoma"/>
            <family val="2"/>
          </rPr>
          <t>2021</t>
        </r>
        <r>
          <rPr>
            <b/>
            <sz val="10"/>
            <color indexed="81"/>
            <rFont val="宋体"/>
            <family val="3"/>
            <charset val="134"/>
          </rPr>
          <t>年
编码：</t>
        </r>
        <r>
          <rPr>
            <b/>
            <sz val="10"/>
            <color indexed="81"/>
            <rFont val="Tahoma"/>
            <family val="2"/>
          </rPr>
          <t xml:space="preserve">1101-2
</t>
        </r>
        <r>
          <rPr>
            <b/>
            <sz val="10"/>
            <color indexed="81"/>
            <rFont val="宋体"/>
            <family val="3"/>
            <charset val="134"/>
          </rPr>
          <t>王勇等</t>
        </r>
        <r>
          <rPr>
            <b/>
            <sz val="10"/>
            <color indexed="81"/>
            <rFont val="Tahoma"/>
            <family val="2"/>
          </rPr>
          <t>19</t>
        </r>
        <r>
          <rPr>
            <b/>
            <sz val="10"/>
            <color indexed="81"/>
            <rFont val="宋体"/>
            <family val="3"/>
            <charset val="134"/>
          </rPr>
          <t xml:space="preserve">人至成都召开产教融合行业、企业调研会议差旅费
</t>
        </r>
        <r>
          <rPr>
            <sz val="10"/>
            <color indexed="81"/>
            <rFont val="Tahoma"/>
            <family val="2"/>
          </rPr>
          <t xml:space="preserve">
</t>
        </r>
      </text>
    </comment>
    <comment ref="W8" authorId="1">
      <text>
        <r>
          <rPr>
            <b/>
            <sz val="10"/>
            <color indexed="81"/>
            <rFont val="Tahoma"/>
            <family val="2"/>
          </rPr>
          <t>2021</t>
        </r>
        <r>
          <rPr>
            <b/>
            <sz val="10"/>
            <color indexed="81"/>
            <rFont val="宋体"/>
            <family val="3"/>
            <charset val="134"/>
          </rPr>
          <t>年
编码：</t>
        </r>
        <r>
          <rPr>
            <b/>
            <sz val="10"/>
            <color indexed="81"/>
            <rFont val="Tahoma"/>
            <family val="2"/>
          </rPr>
          <t xml:space="preserve">1101-3
</t>
        </r>
        <r>
          <rPr>
            <b/>
            <sz val="10"/>
            <color indexed="81"/>
            <rFont val="宋体"/>
            <family val="3"/>
            <charset val="134"/>
          </rPr>
          <t>王勇等</t>
        </r>
        <r>
          <rPr>
            <b/>
            <sz val="10"/>
            <color indexed="81"/>
            <rFont val="Tahoma"/>
            <family val="2"/>
          </rPr>
          <t>19</t>
        </r>
        <r>
          <rPr>
            <b/>
            <sz val="10"/>
            <color indexed="81"/>
            <rFont val="宋体"/>
            <family val="3"/>
            <charset val="134"/>
          </rPr>
          <t>人至成都召开产教融合行业、企业调研会议住宿费</t>
        </r>
        <r>
          <rPr>
            <sz val="10"/>
            <color indexed="81"/>
            <rFont val="Tahoma"/>
            <family val="2"/>
          </rPr>
          <t xml:space="preserve">
</t>
        </r>
      </text>
    </comment>
    <comment ref="X8" authorId="1">
      <text>
        <r>
          <rPr>
            <b/>
            <sz val="10"/>
            <color indexed="81"/>
            <rFont val="宋体"/>
            <family val="3"/>
            <charset val="134"/>
          </rPr>
          <t>成都卡德科技公司</t>
        </r>
        <r>
          <rPr>
            <sz val="10"/>
            <color indexed="81"/>
            <rFont val="Tahoma"/>
            <family val="2"/>
          </rPr>
          <t xml:space="preserve">
</t>
        </r>
      </text>
    </comment>
    <comment ref="U9"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 xml:space="preserve"> 42  #
</t>
        </r>
        <r>
          <rPr>
            <b/>
            <sz val="10"/>
            <color indexed="81"/>
            <rFont val="宋体"/>
            <family val="3"/>
            <charset val="134"/>
          </rPr>
          <t xml:space="preserve">
预算编码：</t>
        </r>
        <r>
          <rPr>
            <b/>
            <sz val="10"/>
            <color indexed="81"/>
            <rFont val="Tahoma"/>
            <family val="2"/>
          </rPr>
          <t>1102-1
2019</t>
        </r>
        <r>
          <rPr>
            <b/>
            <sz val="10"/>
            <color indexed="81"/>
            <rFont val="宋体"/>
            <family val="3"/>
            <charset val="134"/>
          </rPr>
          <t>年</t>
        </r>
        <r>
          <rPr>
            <b/>
            <sz val="10"/>
            <color indexed="81"/>
            <rFont val="Tahoma"/>
            <family val="2"/>
          </rPr>
          <t>11</t>
        </r>
        <r>
          <rPr>
            <b/>
            <sz val="10"/>
            <color indexed="81"/>
            <rFont val="宋体"/>
            <family val="3"/>
            <charset val="134"/>
          </rPr>
          <t>月专业建设指导委员会专家到校指导费。
备注：</t>
        </r>
        <r>
          <rPr>
            <b/>
            <sz val="10"/>
            <color indexed="81"/>
            <rFont val="Tahoma"/>
            <family val="2"/>
          </rPr>
          <t>1102-1</t>
        </r>
        <r>
          <rPr>
            <b/>
            <sz val="10"/>
            <color indexed="81"/>
            <rFont val="宋体"/>
            <family val="3"/>
            <charset val="134"/>
          </rPr>
          <t>、</t>
        </r>
        <r>
          <rPr>
            <b/>
            <sz val="10"/>
            <color indexed="81"/>
            <rFont val="Tahoma"/>
            <family val="2"/>
          </rPr>
          <t>1102-2</t>
        </r>
        <r>
          <rPr>
            <b/>
            <sz val="10"/>
            <color indexed="81"/>
            <rFont val="宋体"/>
            <family val="3"/>
            <charset val="134"/>
          </rPr>
          <t>共用审批单，合计金额</t>
        </r>
        <r>
          <rPr>
            <b/>
            <sz val="10"/>
            <color indexed="81"/>
            <rFont val="Tahoma"/>
            <family val="2"/>
          </rPr>
          <t>47400</t>
        </r>
        <r>
          <rPr>
            <b/>
            <sz val="10"/>
            <color indexed="81"/>
            <rFont val="宋体"/>
            <family val="3"/>
            <charset val="134"/>
          </rPr>
          <t>元。</t>
        </r>
      </text>
    </comment>
    <comment ref="V9"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 xml:space="preserve"> 67  #
</t>
        </r>
        <r>
          <rPr>
            <b/>
            <sz val="10"/>
            <color indexed="81"/>
            <rFont val="宋体"/>
            <family val="3"/>
            <charset val="134"/>
          </rPr>
          <t>预算编码：</t>
        </r>
        <r>
          <rPr>
            <b/>
            <sz val="10"/>
            <color indexed="81"/>
            <rFont val="Tahoma"/>
            <family val="2"/>
          </rPr>
          <t>1102-2
2019</t>
        </r>
        <r>
          <rPr>
            <b/>
            <sz val="10"/>
            <color indexed="81"/>
            <rFont val="宋体"/>
            <family val="3"/>
            <charset val="134"/>
          </rPr>
          <t>年</t>
        </r>
        <r>
          <rPr>
            <b/>
            <sz val="10"/>
            <color indexed="81"/>
            <rFont val="Tahoma"/>
            <family val="2"/>
          </rPr>
          <t>11</t>
        </r>
        <r>
          <rPr>
            <b/>
            <sz val="10"/>
            <color indexed="81"/>
            <rFont val="宋体"/>
            <family val="3"/>
            <charset val="134"/>
          </rPr>
          <t>月专业建设指导委员会专家到校指导费。
备注：</t>
        </r>
        <r>
          <rPr>
            <b/>
            <sz val="10"/>
            <color indexed="81"/>
            <rFont val="Tahoma"/>
            <family val="2"/>
          </rPr>
          <t>1102-1</t>
        </r>
        <r>
          <rPr>
            <b/>
            <sz val="10"/>
            <color indexed="81"/>
            <rFont val="宋体"/>
            <family val="3"/>
            <charset val="134"/>
          </rPr>
          <t>、</t>
        </r>
        <r>
          <rPr>
            <b/>
            <sz val="10"/>
            <color indexed="81"/>
            <rFont val="Tahoma"/>
            <family val="2"/>
          </rPr>
          <t>1102-2</t>
        </r>
        <r>
          <rPr>
            <b/>
            <sz val="10"/>
            <color indexed="81"/>
            <rFont val="宋体"/>
            <family val="3"/>
            <charset val="134"/>
          </rPr>
          <t>共用审批单，合计金额</t>
        </r>
        <r>
          <rPr>
            <b/>
            <sz val="10"/>
            <color indexed="81"/>
            <rFont val="Tahoma"/>
            <family val="2"/>
          </rPr>
          <t>47400</t>
        </r>
        <r>
          <rPr>
            <b/>
            <sz val="10"/>
            <color indexed="81"/>
            <rFont val="宋体"/>
            <family val="3"/>
            <charset val="134"/>
          </rPr>
          <t>元。</t>
        </r>
        <r>
          <rPr>
            <sz val="10"/>
            <color indexed="81"/>
            <rFont val="Tahoma"/>
            <family val="2"/>
          </rPr>
          <t xml:space="preserve">
</t>
        </r>
      </text>
    </comment>
    <comment ref="W9" authorId="1">
      <text>
        <r>
          <rPr>
            <b/>
            <sz val="10"/>
            <color indexed="81"/>
            <rFont val="宋体"/>
            <family val="3"/>
            <charset val="134"/>
          </rPr>
          <t xml:space="preserve">2020年9月26#、10月记帐54#（报帐金额为0.0986、0.4726万元）
预算编码：1102-3
2020年7月专业建设指导委员会专家接待、场地租金及劳务费及住宿费
</t>
        </r>
      </text>
    </comment>
    <comment ref="X9" authorId="1">
      <text>
        <r>
          <rPr>
            <b/>
            <sz val="10"/>
            <color indexed="81"/>
            <rFont val="Tahoma"/>
            <family val="2"/>
          </rPr>
          <t>2020</t>
        </r>
        <r>
          <rPr>
            <b/>
            <sz val="10"/>
            <color indexed="81"/>
            <rFont val="宋体"/>
            <family val="3"/>
            <charset val="134"/>
          </rPr>
          <t>年</t>
        </r>
        <r>
          <rPr>
            <b/>
            <sz val="10"/>
            <color indexed="81"/>
            <rFont val="Tahoma"/>
            <family val="2"/>
          </rPr>
          <t>10</t>
        </r>
        <r>
          <rPr>
            <b/>
            <sz val="10"/>
            <color indexed="81"/>
            <rFont val="宋体"/>
            <family val="3"/>
            <charset val="134"/>
          </rPr>
          <t>月记帐</t>
        </r>
        <r>
          <rPr>
            <b/>
            <sz val="10"/>
            <color indexed="81"/>
            <rFont val="Tahoma"/>
            <family val="2"/>
          </rPr>
          <t>49-53#</t>
        </r>
        <r>
          <rPr>
            <b/>
            <sz val="10"/>
            <color indexed="81"/>
            <rFont val="宋体"/>
            <family val="3"/>
            <charset val="134"/>
          </rPr>
          <t>（共</t>
        </r>
        <r>
          <rPr>
            <b/>
            <sz val="10"/>
            <color indexed="81"/>
            <rFont val="Tahoma"/>
            <family val="2"/>
          </rPr>
          <t>5</t>
        </r>
        <r>
          <rPr>
            <b/>
            <sz val="10"/>
            <color indexed="81"/>
            <rFont val="宋体"/>
            <family val="3"/>
            <charset val="134"/>
          </rPr>
          <t>张凭证合计</t>
        </r>
        <r>
          <rPr>
            <b/>
            <sz val="10"/>
            <color indexed="81"/>
            <rFont val="Tahoma"/>
            <family val="2"/>
          </rPr>
          <t>8.38</t>
        </r>
        <r>
          <rPr>
            <b/>
            <sz val="10"/>
            <color indexed="81"/>
            <rFont val="宋体"/>
            <family val="3"/>
            <charset val="134"/>
          </rPr>
          <t>万元）</t>
        </r>
        <r>
          <rPr>
            <b/>
            <sz val="10"/>
            <color indexed="81"/>
            <rFont val="Tahoma"/>
            <family val="2"/>
          </rPr>
          <t xml:space="preserve">
</t>
        </r>
        <r>
          <rPr>
            <b/>
            <sz val="10"/>
            <color indexed="81"/>
            <rFont val="宋体"/>
            <family val="3"/>
            <charset val="134"/>
          </rPr>
          <t xml:space="preserve">
预算编码：</t>
        </r>
        <r>
          <rPr>
            <b/>
            <sz val="10"/>
            <color indexed="81"/>
            <rFont val="Tahoma"/>
            <family val="2"/>
          </rPr>
          <t>1102-4
2020</t>
        </r>
        <r>
          <rPr>
            <b/>
            <sz val="10"/>
            <color indexed="81"/>
            <rFont val="宋体"/>
            <family val="3"/>
            <charset val="134"/>
          </rPr>
          <t>年</t>
        </r>
        <r>
          <rPr>
            <b/>
            <sz val="10"/>
            <color indexed="81"/>
            <rFont val="Tahoma"/>
            <family val="2"/>
          </rPr>
          <t>10</t>
        </r>
        <r>
          <rPr>
            <b/>
            <sz val="10"/>
            <color indexed="81"/>
            <rFont val="宋体"/>
            <family val="3"/>
            <charset val="134"/>
          </rPr>
          <t>月建设委员会专家到校指导费
备注：指导费支付合</t>
        </r>
        <r>
          <rPr>
            <b/>
            <sz val="10"/>
            <color indexed="81"/>
            <rFont val="Tahoma"/>
            <family val="2"/>
          </rPr>
          <t>8.38</t>
        </r>
        <r>
          <rPr>
            <b/>
            <sz val="10"/>
            <color indexed="81"/>
            <rFont val="宋体"/>
            <family val="3"/>
            <charset val="134"/>
          </rPr>
          <t>万元，</t>
        </r>
        <r>
          <rPr>
            <b/>
            <sz val="10"/>
            <color indexed="81"/>
            <rFont val="Tahoma"/>
            <family val="2"/>
          </rPr>
          <t>1102-4</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为一张报帐凭证及审批资料。按比例分摊：</t>
        </r>
        <r>
          <rPr>
            <b/>
            <sz val="10"/>
            <color indexed="81"/>
            <rFont val="Tahoma"/>
            <family val="2"/>
          </rPr>
          <t>1102-4</t>
        </r>
        <r>
          <rPr>
            <b/>
            <sz val="10"/>
            <color indexed="81"/>
            <rFont val="宋体"/>
            <family val="3"/>
            <charset val="134"/>
          </rPr>
          <t>为</t>
        </r>
        <r>
          <rPr>
            <b/>
            <sz val="10"/>
            <color indexed="81"/>
            <rFont val="Tahoma"/>
            <family val="2"/>
          </rPr>
          <t>55.</t>
        </r>
        <r>
          <rPr>
            <b/>
            <sz val="10"/>
            <color indexed="81"/>
            <rFont val="宋体"/>
            <family val="3"/>
            <charset val="134"/>
          </rPr>
          <t>５</t>
        </r>
        <r>
          <rPr>
            <b/>
            <sz val="10"/>
            <color indexed="81"/>
            <rFont val="Tahoma"/>
            <family val="2"/>
          </rPr>
          <t>%</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分别为</t>
        </r>
        <r>
          <rPr>
            <b/>
            <sz val="10"/>
            <color indexed="81"/>
            <rFont val="Tahoma"/>
            <family val="2"/>
          </rPr>
          <t>22.25%</t>
        </r>
      </text>
    </comment>
    <comment ref="Y9" authorId="1">
      <text>
        <r>
          <rPr>
            <b/>
            <sz val="10"/>
            <color indexed="81"/>
            <rFont val="Tahoma"/>
            <family val="2"/>
          </rPr>
          <t>2020</t>
        </r>
        <r>
          <rPr>
            <b/>
            <sz val="10"/>
            <color indexed="81"/>
            <rFont val="宋体"/>
            <family val="3"/>
            <charset val="134"/>
          </rPr>
          <t>年</t>
        </r>
        <r>
          <rPr>
            <b/>
            <sz val="10"/>
            <color indexed="81"/>
            <rFont val="宋体"/>
            <family val="3"/>
            <charset val="134"/>
          </rPr>
          <t xml:space="preserve">
预算编码：</t>
        </r>
        <r>
          <rPr>
            <b/>
            <sz val="10"/>
            <color indexed="81"/>
            <rFont val="Tahoma"/>
            <family val="2"/>
          </rPr>
          <t xml:space="preserve">1102-5
</t>
        </r>
        <r>
          <rPr>
            <b/>
            <sz val="10"/>
            <color indexed="81"/>
            <rFont val="宋体"/>
            <family val="3"/>
            <charset val="134"/>
          </rPr>
          <t>冲减</t>
        </r>
        <r>
          <rPr>
            <b/>
            <sz val="10"/>
            <color indexed="81"/>
            <rFont val="Tahoma"/>
            <family val="2"/>
          </rPr>
          <t>10</t>
        </r>
        <r>
          <rPr>
            <b/>
            <sz val="10"/>
            <color indexed="81"/>
            <rFont val="宋体"/>
            <family val="3"/>
            <charset val="134"/>
          </rPr>
          <t>月记帐</t>
        </r>
        <r>
          <rPr>
            <b/>
            <sz val="10"/>
            <color indexed="81"/>
            <rFont val="Tahoma"/>
            <family val="2"/>
          </rPr>
          <t>54#</t>
        </r>
        <r>
          <rPr>
            <b/>
            <sz val="10"/>
            <color indexed="81"/>
            <rFont val="宋体"/>
            <family val="3"/>
            <charset val="134"/>
          </rPr>
          <t>中</t>
        </r>
        <r>
          <rPr>
            <b/>
            <sz val="10"/>
            <color indexed="81"/>
            <rFont val="Tahoma"/>
            <family val="2"/>
          </rPr>
          <t>2020</t>
        </r>
        <r>
          <rPr>
            <b/>
            <sz val="10"/>
            <color indexed="81"/>
            <rFont val="宋体"/>
            <family val="3"/>
            <charset val="134"/>
          </rPr>
          <t>年</t>
        </r>
        <r>
          <rPr>
            <b/>
            <sz val="10"/>
            <color indexed="81"/>
            <rFont val="Tahoma"/>
            <family val="2"/>
          </rPr>
          <t>7</t>
        </r>
        <r>
          <rPr>
            <b/>
            <sz val="10"/>
            <color indexed="81"/>
            <rFont val="宋体"/>
            <family val="3"/>
            <charset val="134"/>
          </rPr>
          <t>月专业建设指导委员会专家接待费</t>
        </r>
        <r>
          <rPr>
            <sz val="10"/>
            <color indexed="81"/>
            <rFont val="Tahoma"/>
            <family val="2"/>
          </rPr>
          <t xml:space="preserve">
</t>
        </r>
      </text>
    </comment>
    <comment ref="U10" authorId="0">
      <text>
        <r>
          <rPr>
            <b/>
            <sz val="9"/>
            <color indexed="81"/>
            <rFont val="宋体"/>
            <family val="3"/>
            <charset val="134"/>
          </rPr>
          <t>2019年5月记帐51#
预算编码：1201-1
2019年3月罗铭、王勇等10人至广元调研差旅费</t>
        </r>
      </text>
    </comment>
    <comment ref="V10" authorId="1">
      <text>
        <r>
          <rPr>
            <b/>
            <sz val="10"/>
            <color indexed="81"/>
            <rFont val="宋体"/>
            <family val="3"/>
            <charset val="134"/>
          </rPr>
          <t>2019年5月记帐50#
预算编码：1201-2
2019年5月杨屏、段加金等10人至广元四川信息职业技术学院调研差旅费</t>
        </r>
      </text>
    </comment>
    <comment ref="W10" authorId="1">
      <text>
        <r>
          <rPr>
            <b/>
            <sz val="10"/>
            <color indexed="81"/>
            <rFont val="宋体"/>
            <family val="3"/>
            <charset val="134"/>
          </rPr>
          <t>2019年6月记帐61#
预算编码：1201-3
2019年5月雍远林、段加金等8人至成都泰盈科技公司调研差旅费
备注：1201-3、1201-4为一张报帐凭证</t>
        </r>
      </text>
    </comment>
    <comment ref="X10" authorId="1">
      <text>
        <r>
          <rPr>
            <b/>
            <sz val="10"/>
            <color indexed="81"/>
            <rFont val="宋体"/>
            <family val="3"/>
            <charset val="134"/>
          </rPr>
          <t xml:space="preserve">2019年6月记帐61#
预算编码：1201-4
2019年4月李英明、何辉新等6人至四川长虹技佳精工企业调研差旅费
</t>
        </r>
      </text>
    </comment>
    <comment ref="Y10" authorId="1">
      <text>
        <r>
          <rPr>
            <b/>
            <sz val="10"/>
            <color indexed="81"/>
            <rFont val="宋体"/>
            <family val="3"/>
            <charset val="134"/>
          </rPr>
          <t>2019年6月记帐15#
预算编码：1201-5</t>
        </r>
        <r>
          <rPr>
            <sz val="10"/>
            <color indexed="81"/>
            <rFont val="Tahoma"/>
            <family val="2"/>
          </rPr>
          <t xml:space="preserve">
</t>
        </r>
        <r>
          <rPr>
            <b/>
            <sz val="10"/>
            <color indexed="81"/>
            <rFont val="宋体"/>
            <family val="3"/>
            <charset val="134"/>
          </rPr>
          <t>2019年5月李英明、刘锡伟等至昆山艾博机器人公司、苏州汇埔机器人公司、宁波阿尔卑期公司等调研差旅费
备注：12013、1201-4为一张报帐凭证</t>
        </r>
      </text>
    </comment>
    <comment ref="Z10" authorId="1">
      <text>
        <r>
          <rPr>
            <b/>
            <sz val="10"/>
            <color indexed="81"/>
            <rFont val="宋体"/>
            <family val="3"/>
            <charset val="134"/>
          </rPr>
          <t>成都卡德科技公司</t>
        </r>
        <r>
          <rPr>
            <sz val="10"/>
            <color indexed="81"/>
            <rFont val="Tahoma"/>
            <family val="2"/>
          </rPr>
          <t xml:space="preserve">
</t>
        </r>
      </text>
    </comment>
    <comment ref="U11" authorId="1">
      <text>
        <r>
          <rPr>
            <sz val="10"/>
            <color indexed="81"/>
            <rFont val="宋体"/>
            <family val="3"/>
            <charset val="134"/>
          </rPr>
          <t>成都卡德智能科技公司</t>
        </r>
        <r>
          <rPr>
            <sz val="10"/>
            <color indexed="81"/>
            <rFont val="Tahoma"/>
            <family val="2"/>
          </rPr>
          <t xml:space="preserve">
</t>
        </r>
      </text>
    </comment>
    <comment ref="U12"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67#</t>
        </r>
        <r>
          <rPr>
            <b/>
            <sz val="10"/>
            <color indexed="81"/>
            <rFont val="宋体"/>
            <family val="3"/>
            <charset val="134"/>
          </rPr>
          <t>（凭证</t>
        </r>
        <r>
          <rPr>
            <b/>
            <sz val="10"/>
            <color indexed="81"/>
            <rFont val="Tahoma"/>
            <family val="2"/>
          </rPr>
          <t>84.524825</t>
        </r>
        <r>
          <rPr>
            <b/>
            <sz val="10"/>
            <color indexed="81"/>
            <rFont val="宋体"/>
            <family val="3"/>
            <charset val="134"/>
          </rPr>
          <t>万元）</t>
        </r>
        <r>
          <rPr>
            <b/>
            <sz val="10"/>
            <color indexed="81"/>
            <rFont val="Tahoma"/>
            <family val="2"/>
          </rPr>
          <t xml:space="preserve">
</t>
        </r>
        <r>
          <rPr>
            <b/>
            <sz val="10"/>
            <color indexed="81"/>
            <rFont val="宋体"/>
            <family val="3"/>
            <charset val="134"/>
          </rPr>
          <t xml:space="preserve">
预算编码：</t>
        </r>
        <r>
          <rPr>
            <b/>
            <sz val="10"/>
            <color indexed="81"/>
            <rFont val="Tahoma"/>
            <family val="2"/>
          </rPr>
          <t xml:space="preserve">1301-1
</t>
        </r>
        <r>
          <rPr>
            <b/>
            <sz val="10"/>
            <color indexed="81"/>
            <rFont val="宋体"/>
            <family val="3"/>
            <charset val="134"/>
          </rPr>
          <t>四川力强宏博科技公司新能源汽车实训室合同金额</t>
        </r>
        <r>
          <rPr>
            <b/>
            <sz val="10"/>
            <color indexed="81"/>
            <rFont val="Tahoma"/>
            <family val="2"/>
          </rPr>
          <t>88.9735</t>
        </r>
        <r>
          <rPr>
            <b/>
            <sz val="10"/>
            <color indexed="81"/>
            <rFont val="宋体"/>
            <family val="3"/>
            <charset val="134"/>
          </rPr>
          <t>万元。第一次付款。质保金</t>
        </r>
        <r>
          <rPr>
            <b/>
            <sz val="10"/>
            <color indexed="81"/>
            <rFont val="Tahoma"/>
            <family val="2"/>
          </rPr>
          <t>4.448675</t>
        </r>
        <r>
          <rPr>
            <b/>
            <sz val="10"/>
            <color indexed="81"/>
            <rFont val="宋体"/>
            <family val="3"/>
            <charset val="134"/>
          </rPr>
          <t>万元后期支付</t>
        </r>
        <r>
          <rPr>
            <sz val="10"/>
            <color indexed="81"/>
            <rFont val="Tahoma"/>
            <family val="2"/>
          </rPr>
          <t xml:space="preserve">
</t>
        </r>
      </text>
    </comment>
    <comment ref="V12" authorId="1">
      <text>
        <r>
          <rPr>
            <b/>
            <sz val="10"/>
            <color indexed="81"/>
            <rFont val="宋体"/>
            <family val="3"/>
            <charset val="134"/>
          </rPr>
          <t>2021年11月记帐 #（凭证4.448675万元）
预算编码：1301-2
四川力强宏博科技公司新能源汽车实训室合同金额88.9735万元。第一次付款84.524825万元，本次支付质保金4.448675万元.
合同及原发票见1301-1链接</t>
        </r>
        <r>
          <rPr>
            <sz val="10"/>
            <color indexed="81"/>
            <rFont val="Tahoma"/>
            <family val="2"/>
          </rPr>
          <t xml:space="preserve">
</t>
        </r>
      </text>
    </comment>
    <comment ref="U13"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 xml:space="preserve">20#
</t>
        </r>
        <r>
          <rPr>
            <b/>
            <sz val="10"/>
            <color indexed="81"/>
            <rFont val="宋体"/>
            <family val="3"/>
            <charset val="134"/>
          </rPr>
          <t xml:space="preserve">
预算编码：</t>
        </r>
        <r>
          <rPr>
            <b/>
            <sz val="10"/>
            <color indexed="81"/>
            <rFont val="Tahoma"/>
            <family val="2"/>
          </rPr>
          <t>1302-1</t>
        </r>
        <r>
          <rPr>
            <sz val="10"/>
            <color indexed="81"/>
            <rFont val="Tahoma"/>
            <family val="2"/>
          </rPr>
          <t xml:space="preserve">
</t>
        </r>
        <r>
          <rPr>
            <b/>
            <sz val="10"/>
            <color indexed="81"/>
            <rFont val="宋体"/>
            <family val="3"/>
            <charset val="134"/>
          </rPr>
          <t>物联网实训室建设。四川万博智汇云教育科技公司中标智慧城市工程应用系统软件</t>
        </r>
        <r>
          <rPr>
            <sz val="10"/>
            <color indexed="81"/>
            <rFont val="宋体"/>
            <family val="3"/>
            <charset val="134"/>
          </rPr>
          <t xml:space="preserve">
</t>
        </r>
      </text>
    </comment>
    <comment ref="U14"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61  #</t>
        </r>
        <r>
          <rPr>
            <b/>
            <sz val="10"/>
            <color indexed="81"/>
            <rFont val="宋体"/>
            <family val="3"/>
            <charset val="134"/>
          </rPr>
          <t>（合同金额</t>
        </r>
        <r>
          <rPr>
            <b/>
            <sz val="10"/>
            <color indexed="81"/>
            <rFont val="Tahoma"/>
            <family val="2"/>
          </rPr>
          <t>29.5015</t>
        </r>
        <r>
          <rPr>
            <b/>
            <sz val="10"/>
            <color indexed="81"/>
            <rFont val="宋体"/>
            <family val="3"/>
            <charset val="134"/>
          </rPr>
          <t>万元，本次报帐</t>
        </r>
        <r>
          <rPr>
            <b/>
            <sz val="10"/>
            <color indexed="81"/>
            <rFont val="Tahoma"/>
            <family val="2"/>
          </rPr>
          <t>28.0265</t>
        </r>
        <r>
          <rPr>
            <b/>
            <sz val="10"/>
            <color indexed="81"/>
            <rFont val="宋体"/>
            <family val="3"/>
            <charset val="134"/>
          </rPr>
          <t>万元）
预算编码：</t>
        </r>
        <r>
          <rPr>
            <b/>
            <sz val="10"/>
            <color indexed="81"/>
            <rFont val="Tahoma"/>
            <family val="2"/>
          </rPr>
          <t xml:space="preserve">1303-1
</t>
        </r>
        <r>
          <rPr>
            <b/>
            <sz val="10"/>
            <color indexed="81"/>
            <rFont val="宋体"/>
            <family val="3"/>
            <charset val="134"/>
          </rPr>
          <t>成都舟卓科技公司</t>
        </r>
        <r>
          <rPr>
            <b/>
            <sz val="10"/>
            <color indexed="81"/>
            <rFont val="Tahoma"/>
            <family val="2"/>
          </rPr>
          <t>3</t>
        </r>
        <r>
          <rPr>
            <b/>
            <sz val="10"/>
            <color indexed="81"/>
            <rFont val="宋体"/>
            <family val="3"/>
            <charset val="134"/>
          </rPr>
          <t>Ｄ打印机，第一次付款。质保发票后期支付
备注：合同总金额</t>
        </r>
        <r>
          <rPr>
            <b/>
            <sz val="10"/>
            <color indexed="81"/>
            <rFont val="Tahoma"/>
            <family val="2"/>
          </rPr>
          <t>29.5015</t>
        </r>
        <r>
          <rPr>
            <b/>
            <sz val="10"/>
            <color indexed="81"/>
            <rFont val="宋体"/>
            <family val="3"/>
            <charset val="134"/>
          </rPr>
          <t>万元本次付款合计</t>
        </r>
        <r>
          <rPr>
            <b/>
            <sz val="10"/>
            <color indexed="81"/>
            <rFont val="Tahoma"/>
            <family val="2"/>
          </rPr>
          <t>28.0265</t>
        </r>
        <r>
          <rPr>
            <b/>
            <sz val="10"/>
            <color indexed="81"/>
            <rFont val="宋体"/>
            <family val="3"/>
            <charset val="134"/>
          </rPr>
          <t>万元，。尾款共作此资料链接</t>
        </r>
        <r>
          <rPr>
            <sz val="10"/>
            <color indexed="81"/>
            <rFont val="Tahoma"/>
            <family val="2"/>
          </rPr>
          <t xml:space="preserve">
</t>
        </r>
      </text>
    </comment>
    <comment ref="V14"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 xml:space="preserve">   #</t>
        </r>
        <r>
          <rPr>
            <b/>
            <sz val="10"/>
            <color indexed="81"/>
            <rFont val="宋体"/>
            <family val="3"/>
            <charset val="134"/>
          </rPr>
          <t>（合同金额</t>
        </r>
        <r>
          <rPr>
            <b/>
            <sz val="10"/>
            <color indexed="81"/>
            <rFont val="Tahoma"/>
            <family val="2"/>
          </rPr>
          <t>29.5015</t>
        </r>
        <r>
          <rPr>
            <b/>
            <sz val="10"/>
            <color indexed="81"/>
            <rFont val="宋体"/>
            <family val="3"/>
            <charset val="134"/>
          </rPr>
          <t>万元，本次报帐</t>
        </r>
        <r>
          <rPr>
            <b/>
            <sz val="10"/>
            <color indexed="81"/>
            <rFont val="Tahoma"/>
            <family val="2"/>
          </rPr>
          <t>1.475</t>
        </r>
        <r>
          <rPr>
            <b/>
            <sz val="10"/>
            <color indexed="81"/>
            <rFont val="宋体"/>
            <family val="3"/>
            <charset val="134"/>
          </rPr>
          <t>万元）
预算编码：</t>
        </r>
        <r>
          <rPr>
            <b/>
            <sz val="10"/>
            <color indexed="81"/>
            <rFont val="Tahoma"/>
            <family val="2"/>
          </rPr>
          <t xml:space="preserve">1303-2
</t>
        </r>
        <r>
          <rPr>
            <b/>
            <sz val="10"/>
            <color indexed="81"/>
            <rFont val="宋体"/>
            <family val="3"/>
            <charset val="134"/>
          </rPr>
          <t>成都舟卓科技公司</t>
        </r>
        <r>
          <rPr>
            <b/>
            <sz val="10"/>
            <color indexed="81"/>
            <rFont val="Tahoma"/>
            <family val="2"/>
          </rPr>
          <t>3</t>
        </r>
        <r>
          <rPr>
            <b/>
            <sz val="10"/>
            <color indexed="81"/>
            <rFont val="宋体"/>
            <family val="3"/>
            <charset val="134"/>
          </rPr>
          <t>Ｄ打印机，合同总金额</t>
        </r>
        <r>
          <rPr>
            <b/>
            <sz val="10"/>
            <color indexed="81"/>
            <rFont val="Tahoma"/>
            <family val="2"/>
          </rPr>
          <t>29.5015</t>
        </r>
        <r>
          <rPr>
            <b/>
            <sz val="10"/>
            <color indexed="81"/>
            <rFont val="宋体"/>
            <family val="3"/>
            <charset val="134"/>
          </rPr>
          <t>万元，已付款</t>
        </r>
        <r>
          <rPr>
            <b/>
            <sz val="10"/>
            <color indexed="81"/>
            <rFont val="Tahoma"/>
            <family val="2"/>
          </rPr>
          <t>28.0265</t>
        </r>
        <r>
          <rPr>
            <b/>
            <sz val="10"/>
            <color indexed="81"/>
            <rFont val="宋体"/>
            <family val="3"/>
            <charset val="134"/>
          </rPr>
          <t>万元，。本次支付质保尾款</t>
        </r>
        <r>
          <rPr>
            <b/>
            <sz val="10"/>
            <color indexed="81"/>
            <rFont val="Tahoma"/>
            <family val="2"/>
          </rPr>
          <t>1.475</t>
        </r>
        <r>
          <rPr>
            <b/>
            <sz val="10"/>
            <color indexed="81"/>
            <rFont val="宋体"/>
            <family val="3"/>
            <charset val="134"/>
          </rPr>
          <t>万元</t>
        </r>
      </text>
    </comment>
    <comment ref="W14"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1303-3
</t>
        </r>
        <r>
          <rPr>
            <b/>
            <sz val="10"/>
            <color indexed="81"/>
            <rFont val="宋体"/>
            <family val="3"/>
            <charset val="134"/>
          </rPr>
          <t>四川荣豪科技公司</t>
        </r>
        <r>
          <rPr>
            <b/>
            <sz val="10"/>
            <color indexed="81"/>
            <rFont val="Tahoma"/>
            <family val="2"/>
          </rPr>
          <t>3D</t>
        </r>
        <r>
          <rPr>
            <b/>
            <sz val="10"/>
            <color indexed="81"/>
            <rFont val="宋体"/>
            <family val="3"/>
            <charset val="134"/>
          </rPr>
          <t>实训室耗材</t>
        </r>
        <r>
          <rPr>
            <sz val="10"/>
            <color indexed="81"/>
            <rFont val="Tahoma"/>
            <family val="2"/>
          </rPr>
          <t xml:space="preserve">
</t>
        </r>
      </text>
    </comment>
    <comment ref="U15"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43#</t>
        </r>
        <r>
          <rPr>
            <b/>
            <sz val="10"/>
            <color indexed="81"/>
            <rFont val="宋体"/>
            <family val="3"/>
            <charset val="134"/>
          </rPr>
          <t>号（凭证总金额</t>
        </r>
        <r>
          <rPr>
            <b/>
            <sz val="10"/>
            <color indexed="81"/>
            <rFont val="Tahoma"/>
            <family val="2"/>
          </rPr>
          <t>187.94325</t>
        </r>
        <r>
          <rPr>
            <b/>
            <sz val="10"/>
            <color indexed="81"/>
            <rFont val="宋体"/>
            <family val="3"/>
            <charset val="134"/>
          </rPr>
          <t>）</t>
        </r>
        <r>
          <rPr>
            <b/>
            <sz val="10"/>
            <color indexed="81"/>
            <rFont val="Tahoma"/>
            <family val="2"/>
          </rPr>
          <t xml:space="preserve">
</t>
        </r>
        <r>
          <rPr>
            <b/>
            <sz val="10"/>
            <color indexed="81"/>
            <rFont val="Tahoma"/>
            <family val="2"/>
          </rPr>
          <t xml:space="preserve">
</t>
        </r>
        <r>
          <rPr>
            <b/>
            <sz val="10"/>
            <color indexed="81"/>
            <rFont val="宋体"/>
            <family val="3"/>
            <charset val="134"/>
          </rPr>
          <t>预算编码：</t>
        </r>
        <r>
          <rPr>
            <b/>
            <sz val="10"/>
            <color indexed="81"/>
            <rFont val="Tahoma"/>
            <family val="2"/>
          </rPr>
          <t xml:space="preserve">1304-1
</t>
        </r>
        <r>
          <rPr>
            <b/>
            <sz val="10"/>
            <color indexed="81"/>
            <rFont val="宋体"/>
            <family val="3"/>
            <charset val="134"/>
          </rPr>
          <t>四川力强宏博科技公司电梯安装与维修</t>
        </r>
        <r>
          <rPr>
            <b/>
            <sz val="10"/>
            <color indexed="81"/>
            <rFont val="Tahoma"/>
            <family val="2"/>
          </rPr>
          <t>,</t>
        </r>
        <r>
          <rPr>
            <b/>
            <sz val="10"/>
            <color indexed="81"/>
            <rFont val="宋体"/>
            <family val="3"/>
            <charset val="134"/>
          </rPr>
          <t>与</t>
        </r>
        <r>
          <rPr>
            <b/>
            <sz val="10"/>
            <color indexed="81"/>
            <rFont val="Tahoma"/>
            <family val="2"/>
          </rPr>
          <t>1305-1</t>
        </r>
        <r>
          <rPr>
            <b/>
            <sz val="10"/>
            <color indexed="81"/>
            <rFont val="宋体"/>
            <family val="3"/>
            <charset val="134"/>
          </rPr>
          <t>机器人共用审批及报帐资料
备注：</t>
        </r>
        <r>
          <rPr>
            <b/>
            <sz val="10"/>
            <color indexed="81"/>
            <rFont val="Tahoma"/>
            <family val="2"/>
          </rPr>
          <t>1304-1</t>
        </r>
        <r>
          <rPr>
            <b/>
            <sz val="10"/>
            <color indexed="81"/>
            <rFont val="宋体"/>
            <family val="3"/>
            <charset val="134"/>
          </rPr>
          <t>、</t>
        </r>
        <r>
          <rPr>
            <b/>
            <sz val="10"/>
            <color indexed="81"/>
            <rFont val="Tahoma"/>
            <family val="2"/>
          </rPr>
          <t>1305-1</t>
        </r>
        <r>
          <rPr>
            <b/>
            <sz val="10"/>
            <color indexed="81"/>
            <rFont val="宋体"/>
            <family val="3"/>
            <charset val="134"/>
          </rPr>
          <t>为一张记帐凭证</t>
        </r>
      </text>
    </comment>
    <comment ref="V15" authorId="1">
      <text>
        <r>
          <rPr>
            <b/>
            <sz val="10"/>
            <color indexed="81"/>
            <rFont val="宋体"/>
            <family val="3"/>
            <charset val="134"/>
          </rPr>
          <t>2021年11月记帐 号（凭证总金额9.89175万元）
预算编码：1304-2
四川力强宏博科技公司电梯安装与维修合同金额187.94325万元，本次支付质保金9.89175万元,与1305-3机器人共用审批及报帐资料
备注：1304-2、1305-3为一张记帐凭证，原发票及合同见1304-1</t>
        </r>
      </text>
    </comment>
    <comment ref="U16" authorId="1">
      <text>
        <r>
          <rPr>
            <b/>
            <sz val="10"/>
            <color indexed="81"/>
            <rFont val="宋体"/>
            <family val="3"/>
            <charset val="134"/>
          </rPr>
          <t>2019年12月记帐43#号（凭证总金额187.94325）
预算编码：1305-1
四川力强宏博科技公司工业机器人实训平台,与1304-1机器人共用审批及报帐资料
备注：1304-1、1305-1为一张记帐凭证</t>
        </r>
        <r>
          <rPr>
            <sz val="10"/>
            <color indexed="81"/>
            <rFont val="宋体"/>
            <family val="3"/>
            <charset val="134"/>
          </rPr>
          <t xml:space="preserve">
</t>
        </r>
      </text>
    </comment>
    <comment ref="V16" authorId="1">
      <text>
        <r>
          <rPr>
            <b/>
            <sz val="10"/>
            <color indexed="81"/>
            <rFont val="Tahoma"/>
            <family val="2"/>
          </rPr>
          <t>20 20</t>
        </r>
        <r>
          <rPr>
            <b/>
            <sz val="10"/>
            <color indexed="81"/>
            <rFont val="宋体"/>
            <family val="3"/>
            <charset val="134"/>
          </rPr>
          <t>年</t>
        </r>
        <r>
          <rPr>
            <b/>
            <sz val="10"/>
            <color indexed="81"/>
            <rFont val="Tahoma"/>
            <family val="2"/>
          </rPr>
          <t xml:space="preserve">7 </t>
        </r>
        <r>
          <rPr>
            <b/>
            <sz val="10"/>
            <color indexed="81"/>
            <rFont val="宋体"/>
            <family val="3"/>
            <charset val="134"/>
          </rPr>
          <t>月记帐</t>
        </r>
        <r>
          <rPr>
            <b/>
            <sz val="10"/>
            <color indexed="81"/>
            <rFont val="Tahoma"/>
            <family val="2"/>
          </rPr>
          <t xml:space="preserve">  65 #
</t>
        </r>
        <r>
          <rPr>
            <b/>
            <sz val="10"/>
            <color indexed="81"/>
            <rFont val="Tahoma"/>
            <family val="2"/>
          </rPr>
          <t xml:space="preserve"> 
</t>
        </r>
        <r>
          <rPr>
            <b/>
            <sz val="10"/>
            <color indexed="81"/>
            <rFont val="宋体"/>
            <family val="3"/>
            <charset val="134"/>
          </rPr>
          <t>预算编码：</t>
        </r>
        <r>
          <rPr>
            <b/>
            <sz val="10"/>
            <color indexed="81"/>
            <rFont val="Tahoma"/>
            <family val="2"/>
          </rPr>
          <t>1305-2
2020</t>
        </r>
        <r>
          <rPr>
            <b/>
            <sz val="10"/>
            <color indexed="81"/>
            <rFont val="宋体"/>
            <family val="3"/>
            <charset val="134"/>
          </rPr>
          <t>年</t>
        </r>
        <r>
          <rPr>
            <b/>
            <sz val="10"/>
            <color indexed="81"/>
            <rFont val="Tahoma"/>
            <family val="2"/>
          </rPr>
          <t>1</t>
        </r>
        <r>
          <rPr>
            <b/>
            <sz val="10"/>
            <color indexed="81"/>
            <rFont val="宋体"/>
            <family val="3"/>
            <charset val="134"/>
          </rPr>
          <t>月四川宏福来建筑公司新建</t>
        </r>
        <r>
          <rPr>
            <b/>
            <sz val="10"/>
            <color indexed="81"/>
            <rFont val="Tahoma"/>
            <family val="2"/>
          </rPr>
          <t>2</t>
        </r>
        <r>
          <rPr>
            <b/>
            <sz val="10"/>
            <color indexed="81"/>
            <rFont val="宋体"/>
            <family val="3"/>
            <charset val="134"/>
          </rPr>
          <t>套机器人实训平台工程服务费</t>
        </r>
      </text>
    </comment>
    <comment ref="W16"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 xml:space="preserve"> </t>
        </r>
        <r>
          <rPr>
            <b/>
            <sz val="10"/>
            <color indexed="81"/>
            <rFont val="宋体"/>
            <family val="3"/>
            <charset val="134"/>
          </rPr>
          <t>号（凭证总金额</t>
        </r>
        <r>
          <rPr>
            <b/>
            <sz val="10"/>
            <color indexed="81"/>
            <rFont val="Tahoma"/>
            <family val="2"/>
          </rPr>
          <t>9.89175</t>
        </r>
        <r>
          <rPr>
            <b/>
            <sz val="10"/>
            <color indexed="81"/>
            <rFont val="宋体"/>
            <family val="3"/>
            <charset val="134"/>
          </rPr>
          <t>万元）
预算编码：</t>
        </r>
        <r>
          <rPr>
            <b/>
            <sz val="10"/>
            <color indexed="81"/>
            <rFont val="Tahoma"/>
            <family val="2"/>
          </rPr>
          <t xml:space="preserve">1305-3
</t>
        </r>
        <r>
          <rPr>
            <b/>
            <sz val="10"/>
            <color indexed="81"/>
            <rFont val="宋体"/>
            <family val="3"/>
            <charset val="134"/>
          </rPr>
          <t>四川力强宏博科技公司电梯安装与维修合同金额</t>
        </r>
        <r>
          <rPr>
            <b/>
            <sz val="10"/>
            <color indexed="81"/>
            <rFont val="Tahoma"/>
            <family val="2"/>
          </rPr>
          <t>187.94325</t>
        </r>
        <r>
          <rPr>
            <b/>
            <sz val="10"/>
            <color indexed="81"/>
            <rFont val="宋体"/>
            <family val="3"/>
            <charset val="134"/>
          </rPr>
          <t>万元，本次支付质保金</t>
        </r>
        <r>
          <rPr>
            <b/>
            <sz val="10"/>
            <color indexed="81"/>
            <rFont val="Tahoma"/>
            <family val="2"/>
          </rPr>
          <t>9.89175</t>
        </r>
        <r>
          <rPr>
            <b/>
            <sz val="10"/>
            <color indexed="81"/>
            <rFont val="宋体"/>
            <family val="3"/>
            <charset val="134"/>
          </rPr>
          <t>万元</t>
        </r>
        <r>
          <rPr>
            <b/>
            <sz val="10"/>
            <color indexed="81"/>
            <rFont val="Tahoma"/>
            <family val="2"/>
          </rPr>
          <t>,</t>
        </r>
        <r>
          <rPr>
            <b/>
            <sz val="10"/>
            <color indexed="81"/>
            <rFont val="宋体"/>
            <family val="3"/>
            <charset val="134"/>
          </rPr>
          <t>与</t>
        </r>
        <r>
          <rPr>
            <b/>
            <sz val="10"/>
            <color indexed="81"/>
            <rFont val="Tahoma"/>
            <family val="2"/>
          </rPr>
          <t>1305-3</t>
        </r>
        <r>
          <rPr>
            <b/>
            <sz val="10"/>
            <color indexed="81"/>
            <rFont val="宋体"/>
            <family val="3"/>
            <charset val="134"/>
          </rPr>
          <t>机器人共用审批及报帐资料
备注：</t>
        </r>
        <r>
          <rPr>
            <b/>
            <sz val="10"/>
            <color indexed="81"/>
            <rFont val="Tahoma"/>
            <family val="2"/>
          </rPr>
          <t>1304-2</t>
        </r>
        <r>
          <rPr>
            <b/>
            <sz val="10"/>
            <color indexed="81"/>
            <rFont val="宋体"/>
            <family val="3"/>
            <charset val="134"/>
          </rPr>
          <t>、</t>
        </r>
        <r>
          <rPr>
            <b/>
            <sz val="10"/>
            <color indexed="81"/>
            <rFont val="Tahoma"/>
            <family val="2"/>
          </rPr>
          <t>1305-3</t>
        </r>
        <r>
          <rPr>
            <b/>
            <sz val="10"/>
            <color indexed="81"/>
            <rFont val="宋体"/>
            <family val="3"/>
            <charset val="134"/>
          </rPr>
          <t>为一张记帐凭证，原发票及合同见</t>
        </r>
        <r>
          <rPr>
            <b/>
            <sz val="10"/>
            <color indexed="81"/>
            <rFont val="Tahoma"/>
            <family val="2"/>
          </rPr>
          <t>1304-1</t>
        </r>
        <r>
          <rPr>
            <sz val="10"/>
            <color indexed="81"/>
            <rFont val="Tahoma"/>
            <family val="2"/>
          </rPr>
          <t xml:space="preserve">
</t>
        </r>
      </text>
    </comment>
    <comment ref="U17" authorId="1">
      <text>
        <r>
          <rPr>
            <b/>
            <sz val="10"/>
            <color indexed="81"/>
            <rFont val="Tahoma"/>
            <family val="2"/>
          </rPr>
          <t xml:space="preserve">2020 </t>
        </r>
        <r>
          <rPr>
            <b/>
            <sz val="10"/>
            <color indexed="81"/>
            <rFont val="宋体"/>
            <family val="3"/>
            <charset val="134"/>
          </rPr>
          <t>年</t>
        </r>
        <r>
          <rPr>
            <b/>
            <sz val="10"/>
            <color indexed="81"/>
            <rFont val="Tahoma"/>
            <family val="2"/>
          </rPr>
          <t xml:space="preserve">7 </t>
        </r>
        <r>
          <rPr>
            <b/>
            <sz val="10"/>
            <color indexed="81"/>
            <rFont val="宋体"/>
            <family val="3"/>
            <charset val="134"/>
          </rPr>
          <t>月记帐</t>
        </r>
        <r>
          <rPr>
            <b/>
            <sz val="10"/>
            <color indexed="81"/>
            <rFont val="Tahoma"/>
            <family val="2"/>
          </rPr>
          <t xml:space="preserve"> 66  #
</t>
        </r>
        <r>
          <rPr>
            <b/>
            <sz val="10"/>
            <color indexed="81"/>
            <rFont val="Tahoma"/>
            <family val="2"/>
          </rPr>
          <t xml:space="preserve">  
</t>
        </r>
        <r>
          <rPr>
            <b/>
            <sz val="10"/>
            <color indexed="81"/>
            <rFont val="宋体"/>
            <family val="3"/>
            <charset val="134"/>
          </rPr>
          <t>预算编码：</t>
        </r>
        <r>
          <rPr>
            <b/>
            <sz val="10"/>
            <color indexed="81"/>
            <rFont val="Tahoma"/>
            <family val="2"/>
          </rPr>
          <t>1306-1
2019</t>
        </r>
        <r>
          <rPr>
            <b/>
            <sz val="10"/>
            <color indexed="81"/>
            <rFont val="宋体"/>
            <family val="3"/>
            <charset val="134"/>
          </rPr>
          <t>年</t>
        </r>
        <r>
          <rPr>
            <b/>
            <sz val="10"/>
            <color indexed="81"/>
            <rFont val="Tahoma"/>
            <family val="2"/>
          </rPr>
          <t>12</t>
        </r>
        <r>
          <rPr>
            <b/>
            <sz val="10"/>
            <color indexed="81"/>
            <rFont val="宋体"/>
            <family val="3"/>
            <charset val="134"/>
          </rPr>
          <t>月绵阳西科大建筑公司升级改造</t>
        </r>
        <r>
          <rPr>
            <b/>
            <sz val="10"/>
            <color indexed="81"/>
            <rFont val="Tahoma"/>
            <family val="2"/>
          </rPr>
          <t>B</t>
        </r>
        <r>
          <rPr>
            <b/>
            <sz val="10"/>
            <color indexed="81"/>
            <rFont val="宋体"/>
            <family val="3"/>
            <charset val="134"/>
          </rPr>
          <t>区实训基地设计费</t>
        </r>
      </text>
    </comment>
    <comment ref="V17" authorId="1">
      <text>
        <r>
          <rPr>
            <b/>
            <sz val="10"/>
            <color indexed="81"/>
            <rFont val="宋体"/>
            <family val="3"/>
            <charset val="134"/>
          </rPr>
          <t>2021 年2 月记帐9#
预算编码：1306-2
2020年匠庭建筑升级改造Ｂ区实训基地，工程服务费合同95.18万元。第一次支付27万元，
备注：1306-2、3303-1共用审批单及报帐凭证</t>
        </r>
      </text>
    </comment>
    <comment ref="W17" authorId="1">
      <text>
        <r>
          <rPr>
            <b/>
            <sz val="10"/>
            <color indexed="81"/>
            <rFont val="Tahoma"/>
            <family val="2"/>
          </rPr>
          <t>2021</t>
        </r>
        <r>
          <rPr>
            <b/>
            <sz val="10"/>
            <color indexed="81"/>
            <rFont val="宋体"/>
            <family val="3"/>
            <charset val="134"/>
          </rPr>
          <t>年</t>
        </r>
        <r>
          <rPr>
            <b/>
            <sz val="10"/>
            <color indexed="81"/>
            <rFont val="Tahoma"/>
            <family val="2"/>
          </rPr>
          <t>6</t>
        </r>
        <r>
          <rPr>
            <b/>
            <sz val="10"/>
            <color indexed="81"/>
            <rFont val="宋体"/>
            <family val="3"/>
            <charset val="134"/>
          </rPr>
          <t>月记</t>
        </r>
        <r>
          <rPr>
            <b/>
            <sz val="10"/>
            <color indexed="81"/>
            <rFont val="Tahoma"/>
            <family val="2"/>
          </rPr>
          <t xml:space="preserve">75#
</t>
        </r>
        <r>
          <rPr>
            <b/>
            <sz val="10"/>
            <color indexed="81"/>
            <rFont val="宋体"/>
            <family val="3"/>
            <charset val="134"/>
          </rPr>
          <t>编码：</t>
        </r>
        <r>
          <rPr>
            <b/>
            <sz val="10"/>
            <color indexed="81"/>
            <rFont val="Tahoma"/>
            <family val="2"/>
          </rPr>
          <t xml:space="preserve">1306-3
</t>
        </r>
        <r>
          <rPr>
            <b/>
            <sz val="10"/>
            <color indexed="81"/>
            <rFont val="宋体"/>
            <family val="3"/>
            <charset val="134"/>
          </rPr>
          <t>备注：绵阳西科大建设筑设计公司建　设工程</t>
        </r>
        <r>
          <rPr>
            <b/>
            <sz val="10"/>
            <color indexed="81"/>
            <rFont val="Tahoma"/>
            <family val="2"/>
          </rPr>
          <t>8</t>
        </r>
        <r>
          <rPr>
            <b/>
            <sz val="10"/>
            <color indexed="81"/>
            <rFont val="宋体"/>
            <family val="3"/>
            <charset val="134"/>
          </rPr>
          <t>个项目设计费</t>
        </r>
        <r>
          <rPr>
            <sz val="10"/>
            <color indexed="81"/>
            <rFont val="Tahoma"/>
            <family val="2"/>
          </rPr>
          <t xml:space="preserve">
</t>
        </r>
      </text>
    </comment>
    <comment ref="X1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编号：</t>
        </r>
        <r>
          <rPr>
            <b/>
            <sz val="10"/>
            <color indexed="81"/>
            <rFont val="Tahoma"/>
            <family val="2"/>
          </rPr>
          <t xml:space="preserve">1306-4
</t>
        </r>
        <r>
          <rPr>
            <b/>
            <sz val="10"/>
            <color indexed="81"/>
            <rFont val="宋体"/>
            <family val="3"/>
            <charset val="134"/>
          </rPr>
          <t>四川宏福来建筑公司</t>
        </r>
        <r>
          <rPr>
            <b/>
            <sz val="10"/>
            <color indexed="81"/>
            <rFont val="Tahoma"/>
            <family val="2"/>
          </rPr>
          <t>B</t>
        </r>
        <r>
          <rPr>
            <b/>
            <sz val="10"/>
            <color indexed="81"/>
            <rFont val="宋体"/>
            <family val="3"/>
            <charset val="134"/>
          </rPr>
          <t>区实训基地防漏等处理</t>
        </r>
      </text>
    </comment>
    <comment ref="Y1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 xml:space="preserve"> #</t>
        </r>
        <r>
          <rPr>
            <b/>
            <sz val="10"/>
            <color indexed="81"/>
            <rFont val="宋体"/>
            <family val="3"/>
            <charset val="134"/>
          </rPr>
          <t>（发票金额</t>
        </r>
        <r>
          <rPr>
            <b/>
            <sz val="10"/>
            <color indexed="81"/>
            <rFont val="Tahoma"/>
            <family val="2"/>
          </rPr>
          <t>34.8863</t>
        </r>
        <r>
          <rPr>
            <b/>
            <sz val="10"/>
            <color indexed="81"/>
            <rFont val="宋体"/>
            <family val="3"/>
            <charset val="134"/>
          </rPr>
          <t>万元）
预算编码</t>
        </r>
        <r>
          <rPr>
            <b/>
            <sz val="10"/>
            <color indexed="81"/>
            <rFont val="Tahoma"/>
            <family val="2"/>
          </rPr>
          <t xml:space="preserve">1306-5
</t>
        </r>
        <r>
          <rPr>
            <b/>
            <sz val="10"/>
            <color indexed="81"/>
            <rFont val="宋体"/>
            <family val="3"/>
            <charset val="134"/>
          </rPr>
          <t>四川省匠庭建筑公司工程服务费合同</t>
        </r>
        <r>
          <rPr>
            <b/>
            <sz val="10"/>
            <color indexed="81"/>
            <rFont val="Tahoma"/>
            <family val="2"/>
          </rPr>
          <t>95.18</t>
        </r>
        <r>
          <rPr>
            <b/>
            <sz val="10"/>
            <color indexed="81"/>
            <rFont val="宋体"/>
            <family val="3"/>
            <charset val="134"/>
          </rPr>
          <t>万元。第一次支付</t>
        </r>
        <r>
          <rPr>
            <b/>
            <sz val="10"/>
            <color indexed="81"/>
            <rFont val="Tahoma"/>
            <family val="2"/>
          </rPr>
          <t>27</t>
        </r>
        <r>
          <rPr>
            <b/>
            <sz val="10"/>
            <color indexed="81"/>
            <rFont val="宋体"/>
            <family val="3"/>
            <charset val="134"/>
          </rPr>
          <t>万元，第二次付款</t>
        </r>
        <r>
          <rPr>
            <b/>
            <sz val="10"/>
            <color indexed="81"/>
            <rFont val="Tahoma"/>
            <family val="2"/>
          </rPr>
          <t>30</t>
        </r>
        <r>
          <rPr>
            <b/>
            <sz val="10"/>
            <color indexed="81"/>
            <rFont val="宋体"/>
            <family val="3"/>
            <charset val="134"/>
          </rPr>
          <t>万元，本次支付</t>
        </r>
        <r>
          <rPr>
            <b/>
            <sz val="10"/>
            <color indexed="81"/>
            <rFont val="Tahoma"/>
            <family val="2"/>
          </rPr>
          <t>34.8863</t>
        </r>
        <r>
          <rPr>
            <b/>
            <sz val="10"/>
            <color indexed="81"/>
            <rFont val="宋体"/>
            <family val="3"/>
            <charset val="134"/>
          </rPr>
          <t>万元，合同链接为</t>
        </r>
        <r>
          <rPr>
            <b/>
            <sz val="10"/>
            <color indexed="81"/>
            <rFont val="Tahoma"/>
            <family val="2"/>
          </rPr>
          <t>3307-6</t>
        </r>
        <r>
          <rPr>
            <b/>
            <sz val="10"/>
            <color indexed="81"/>
            <rFont val="宋体"/>
            <family val="3"/>
            <charset val="134"/>
          </rPr>
          <t xml:space="preserve">。
</t>
        </r>
        <r>
          <rPr>
            <b/>
            <sz val="10"/>
            <color indexed="81"/>
            <rFont val="Tahoma"/>
            <family val="2"/>
          </rPr>
          <t>3307-7</t>
        </r>
        <r>
          <rPr>
            <b/>
            <sz val="10"/>
            <color indexed="81"/>
            <rFont val="宋体"/>
            <family val="3"/>
            <charset val="134"/>
          </rPr>
          <t>、</t>
        </r>
        <r>
          <rPr>
            <b/>
            <sz val="10"/>
            <color indexed="81"/>
            <rFont val="Tahoma"/>
            <family val="2"/>
          </rPr>
          <t>1306-5</t>
        </r>
        <r>
          <rPr>
            <b/>
            <sz val="10"/>
            <color indexed="81"/>
            <rFont val="宋体"/>
            <family val="3"/>
            <charset val="134"/>
          </rPr>
          <t>共一张报帐凭证</t>
        </r>
        <r>
          <rPr>
            <sz val="10"/>
            <color indexed="81"/>
            <rFont val="Tahoma"/>
            <family val="2"/>
          </rPr>
          <t xml:space="preserve">
</t>
        </r>
      </text>
    </comment>
    <comment ref="U18" authorId="1">
      <text>
        <r>
          <rPr>
            <b/>
            <sz val="10"/>
            <color indexed="81"/>
            <rFont val="宋体"/>
            <family val="3"/>
            <charset val="134"/>
          </rPr>
          <t>2019年9月30#
预算编码：1307-1
四川新村建筑咨询公司鉴证咨询服务及审图费</t>
        </r>
      </text>
    </comment>
    <comment ref="V18" authorId="1">
      <text>
        <r>
          <rPr>
            <b/>
            <sz val="10"/>
            <color indexed="81"/>
            <rFont val="宋体"/>
            <family val="3"/>
            <charset val="134"/>
          </rPr>
          <t xml:space="preserve">2021年6月记帐58#
编码：1307-2
备注：张祥斌Ｂ区汽修实训基地室内外装修
</t>
        </r>
        <r>
          <rPr>
            <sz val="10"/>
            <color indexed="81"/>
            <rFont val="Tahoma"/>
            <family val="2"/>
          </rPr>
          <t xml:space="preserve">
</t>
        </r>
      </text>
    </comment>
    <comment ref="U19"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75</t>
        </r>
        <r>
          <rPr>
            <b/>
            <sz val="10"/>
            <color indexed="81"/>
            <rFont val="宋体"/>
            <family val="3"/>
            <charset val="134"/>
          </rPr>
          <t>、</t>
        </r>
        <r>
          <rPr>
            <b/>
            <sz val="10"/>
            <color indexed="81"/>
            <rFont val="Tahoma"/>
            <family val="2"/>
          </rPr>
          <t>76#</t>
        </r>
        <r>
          <rPr>
            <b/>
            <sz val="10"/>
            <color indexed="81"/>
            <rFont val="宋体"/>
            <family val="3"/>
            <charset val="134"/>
          </rPr>
          <t>　
预算编码：</t>
        </r>
        <r>
          <rPr>
            <b/>
            <sz val="10"/>
            <color indexed="81"/>
            <rFont val="Tahoma"/>
            <family val="2"/>
          </rPr>
          <t>1308-1
2020</t>
        </r>
        <r>
          <rPr>
            <b/>
            <sz val="10"/>
            <color indexed="81"/>
            <rFont val="宋体"/>
            <family val="3"/>
            <charset val="134"/>
          </rPr>
          <t>年</t>
        </r>
        <r>
          <rPr>
            <b/>
            <sz val="10"/>
            <color indexed="81"/>
            <rFont val="Tahoma"/>
            <family val="2"/>
          </rPr>
          <t>11</t>
        </r>
        <r>
          <rPr>
            <b/>
            <sz val="10"/>
            <color indexed="81"/>
            <rFont val="宋体"/>
            <family val="3"/>
            <charset val="134"/>
          </rPr>
          <t>月王勇、易勇等人至宁波、无锡、昆山看望实习学生差旅费</t>
        </r>
      </text>
    </comment>
    <comment ref="V19" authorId="1">
      <text>
        <r>
          <rPr>
            <sz val="10"/>
            <color indexed="81"/>
            <rFont val="Tahoma"/>
            <family val="2"/>
          </rPr>
          <t xml:space="preserve">
</t>
        </r>
      </text>
    </comment>
    <comment ref="F20"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U20" authorId="1">
      <text>
        <r>
          <rPr>
            <b/>
            <sz val="10"/>
            <color indexed="81"/>
            <rFont val="宋体"/>
            <family val="3"/>
            <charset val="134"/>
          </rPr>
          <t>2019年11月记帐25#（凭证金额0.82万元）
预算编码：1309－1
政府采购评标劳务费共计1900；1310-1、1309-1、1311-2平均分摊
备注：5101-2、3、5102-3、5104-1、5105-1、1310-1、1311-2、1309-1为同一张报帐凭证</t>
        </r>
      </text>
    </comment>
    <comment ref="V20"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41#</t>
        </r>
        <r>
          <rPr>
            <b/>
            <sz val="10"/>
            <color indexed="81"/>
            <rFont val="宋体"/>
            <family val="3"/>
            <charset val="134"/>
          </rPr>
          <t>（凭证金额</t>
        </r>
        <r>
          <rPr>
            <b/>
            <sz val="10"/>
            <color indexed="81"/>
            <rFont val="Tahoma"/>
            <family val="2"/>
          </rPr>
          <t>7.5544</t>
        </r>
        <r>
          <rPr>
            <b/>
            <sz val="10"/>
            <color indexed="81"/>
            <rFont val="宋体"/>
            <family val="3"/>
            <charset val="134"/>
          </rPr>
          <t xml:space="preserve">万元）
</t>
        </r>
        <r>
          <rPr>
            <b/>
            <sz val="10"/>
            <color indexed="81"/>
            <rFont val="宋体"/>
            <family val="3"/>
            <charset val="134"/>
          </rPr>
          <t xml:space="preserve">
预算编码</t>
        </r>
        <r>
          <rPr>
            <b/>
            <sz val="10"/>
            <color indexed="81"/>
            <rFont val="Tahoma"/>
            <family val="2"/>
          </rPr>
          <t xml:space="preserve">1309-2
</t>
        </r>
        <r>
          <rPr>
            <b/>
            <sz val="10"/>
            <color indexed="81"/>
            <rFont val="宋体"/>
            <family val="3"/>
            <charset val="134"/>
          </rPr>
          <t>四川九红教学设备公司办公用桌椅</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共用审批及报帐资料
备注：</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为同一张报帐凭证</t>
        </r>
        <r>
          <rPr>
            <sz val="10"/>
            <color indexed="81"/>
            <rFont val="Tahoma"/>
            <family val="2"/>
          </rPr>
          <t xml:space="preserve">
</t>
        </r>
      </text>
    </comment>
    <comment ref="W20"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（发票金额</t>
        </r>
        <r>
          <rPr>
            <b/>
            <sz val="10"/>
            <color indexed="81"/>
            <rFont val="Tahoma"/>
            <family val="2"/>
          </rPr>
          <t>30</t>
        </r>
        <r>
          <rPr>
            <b/>
            <sz val="10"/>
            <color indexed="81"/>
            <rFont val="宋体"/>
            <family val="3"/>
            <charset val="134"/>
          </rPr>
          <t>万元）
预算编码</t>
        </r>
        <r>
          <rPr>
            <b/>
            <sz val="10"/>
            <color indexed="81"/>
            <rFont val="Tahoma"/>
            <family val="2"/>
          </rPr>
          <t xml:space="preserve">1309-3
</t>
        </r>
        <r>
          <rPr>
            <b/>
            <sz val="10"/>
            <color indexed="81"/>
            <rFont val="宋体"/>
            <family val="3"/>
            <charset val="134"/>
          </rPr>
          <t>四川省匠庭建筑公司工程服务费第二次付款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
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为同一张报帐凭证</t>
        </r>
        <r>
          <rPr>
            <sz val="10"/>
            <color indexed="81"/>
            <rFont val="Tahoma"/>
            <family val="2"/>
          </rPr>
          <t xml:space="preserve">
</t>
        </r>
      </text>
    </comment>
    <comment ref="X20" authorId="1">
      <text>
        <r>
          <rPr>
            <b/>
            <sz val="10"/>
            <color indexed="81"/>
            <rFont val="宋体"/>
            <family val="3"/>
            <charset val="134"/>
          </rPr>
          <t>2021年11月
编码：1309-4
九红教学设备厂三个技能工作室办公设备质保一年后支付</t>
        </r>
        <r>
          <rPr>
            <sz val="10"/>
            <color indexed="81"/>
            <rFont val="Tahoma"/>
            <family val="2"/>
          </rPr>
          <t xml:space="preserve">
</t>
        </r>
      </text>
    </comment>
    <comment ref="F21"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U21" authorId="1">
      <text>
        <r>
          <rPr>
            <b/>
            <sz val="10"/>
            <color indexed="81"/>
            <rFont val="宋体"/>
            <family val="3"/>
            <charset val="134"/>
          </rPr>
          <t>2019年11月记帐25#（凭证金额0.82万元）
预算编码：1310－1
政府采购评标劳务费共计1900；1310-1、1309-1、1311-2平均分摊
备注：5101-2、5101-3、5102-3、5104-1、5105-1、1310-1、1311-2、1309-1为同一张报帐凭证</t>
        </r>
      </text>
    </comment>
    <comment ref="V21"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41#</t>
        </r>
        <r>
          <rPr>
            <b/>
            <sz val="10"/>
            <color indexed="81"/>
            <rFont val="宋体"/>
            <family val="3"/>
            <charset val="134"/>
          </rPr>
          <t>（凭证金额</t>
        </r>
        <r>
          <rPr>
            <b/>
            <sz val="10"/>
            <color indexed="81"/>
            <rFont val="Tahoma"/>
            <family val="2"/>
          </rPr>
          <t>7.5544</t>
        </r>
        <r>
          <rPr>
            <b/>
            <sz val="10"/>
            <color indexed="81"/>
            <rFont val="宋体"/>
            <family val="3"/>
            <charset val="134"/>
          </rPr>
          <t>万元）</t>
        </r>
        <r>
          <rPr>
            <b/>
            <sz val="10"/>
            <color indexed="81"/>
            <rFont val="宋体"/>
            <family val="3"/>
            <charset val="134"/>
          </rPr>
          <t xml:space="preserve">
预算编码</t>
        </r>
        <r>
          <rPr>
            <b/>
            <sz val="10"/>
            <color indexed="81"/>
            <rFont val="Tahoma"/>
            <family val="2"/>
          </rPr>
          <t xml:space="preserve">1310-2
</t>
        </r>
        <r>
          <rPr>
            <b/>
            <sz val="10"/>
            <color indexed="81"/>
            <rFont val="宋体"/>
            <family val="3"/>
            <charset val="134"/>
          </rPr>
          <t>四川九红教学设备公司办公用桌椅</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共用审批及报帐资料
备注：</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为同一张报帐凭证</t>
        </r>
      </text>
    </comment>
    <comment ref="W21"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（发票金额</t>
        </r>
        <r>
          <rPr>
            <b/>
            <sz val="10"/>
            <color indexed="81"/>
            <rFont val="Tahoma"/>
            <family val="2"/>
          </rPr>
          <t>30</t>
        </r>
        <r>
          <rPr>
            <b/>
            <sz val="10"/>
            <color indexed="81"/>
            <rFont val="宋体"/>
            <family val="3"/>
            <charset val="134"/>
          </rPr>
          <t>万元）</t>
        </r>
        <r>
          <rPr>
            <b/>
            <sz val="10"/>
            <color indexed="81"/>
            <rFont val="Tahoma"/>
            <family val="2"/>
          </rPr>
          <t xml:space="preserve">
</t>
        </r>
        <r>
          <rPr>
            <b/>
            <sz val="10"/>
            <color indexed="81"/>
            <rFont val="宋体"/>
            <family val="3"/>
            <charset val="134"/>
          </rPr>
          <t xml:space="preserve">
预算编码</t>
        </r>
        <r>
          <rPr>
            <b/>
            <sz val="10"/>
            <color indexed="81"/>
            <rFont val="Tahoma"/>
            <family val="2"/>
          </rPr>
          <t xml:space="preserve">1310-3
</t>
        </r>
        <r>
          <rPr>
            <b/>
            <sz val="10"/>
            <color indexed="81"/>
            <rFont val="宋体"/>
            <family val="3"/>
            <charset val="134"/>
          </rPr>
          <t>四川省匠庭建筑公司工程服务费第二次付款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3303-1</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为同一张报帐凭证</t>
        </r>
        <r>
          <rPr>
            <sz val="10"/>
            <color indexed="81"/>
            <rFont val="Tahoma"/>
            <family val="2"/>
          </rPr>
          <t xml:space="preserve">
</t>
        </r>
      </text>
    </comment>
    <comment ref="X21"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1310-4
</t>
        </r>
        <r>
          <rPr>
            <b/>
            <sz val="10"/>
            <color indexed="81"/>
            <rFont val="宋体"/>
            <family val="3"/>
            <charset val="134"/>
          </rPr>
          <t xml:space="preserve">九红教学设备厂三个技能工作室办公设备质保一年后支付
</t>
        </r>
        <r>
          <rPr>
            <sz val="10"/>
            <color indexed="81"/>
            <rFont val="Tahoma"/>
            <family val="2"/>
          </rPr>
          <t xml:space="preserve">
</t>
        </r>
      </text>
    </comment>
    <comment ref="F22"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U22" authorId="1">
      <text>
        <r>
          <rPr>
            <b/>
            <sz val="10"/>
            <color indexed="81"/>
            <rFont val="宋体"/>
            <family val="3"/>
            <charset val="134"/>
          </rPr>
          <t>2019年6月记帐62#
预算编码：1311-1</t>
        </r>
        <r>
          <rPr>
            <sz val="10"/>
            <color indexed="81"/>
            <rFont val="Tahoma"/>
            <family val="2"/>
          </rPr>
          <t xml:space="preserve">
</t>
        </r>
        <r>
          <rPr>
            <b/>
            <sz val="10"/>
            <color indexed="81"/>
            <rFont val="宋体"/>
            <family val="3"/>
            <charset val="134"/>
          </rPr>
          <t>四川兴诚信工程造价公司鉴证咨询服务费</t>
        </r>
      </text>
    </comment>
    <comment ref="V22" authorId="1">
      <text>
        <r>
          <rPr>
            <b/>
            <sz val="10"/>
            <color indexed="81"/>
            <rFont val="Tahoma"/>
            <family val="2"/>
          </rPr>
          <t>2019</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25#</t>
        </r>
        <r>
          <rPr>
            <b/>
            <sz val="10"/>
            <color indexed="81"/>
            <rFont val="宋体"/>
            <family val="3"/>
            <charset val="134"/>
          </rPr>
          <t>（凭证金额</t>
        </r>
        <r>
          <rPr>
            <b/>
            <sz val="10"/>
            <color indexed="81"/>
            <rFont val="Tahoma"/>
            <family val="2"/>
          </rPr>
          <t>0.82</t>
        </r>
        <r>
          <rPr>
            <b/>
            <sz val="10"/>
            <color indexed="81"/>
            <rFont val="宋体"/>
            <family val="3"/>
            <charset val="134"/>
          </rPr>
          <t>万元）</t>
        </r>
        <r>
          <rPr>
            <b/>
            <sz val="10"/>
            <color indexed="81"/>
            <rFont val="宋体"/>
            <family val="3"/>
            <charset val="134"/>
          </rPr>
          <t xml:space="preserve">
预算编码：</t>
        </r>
        <r>
          <rPr>
            <b/>
            <sz val="10"/>
            <color indexed="81"/>
            <rFont val="Tahoma"/>
            <family val="2"/>
          </rPr>
          <t>1311</t>
        </r>
        <r>
          <rPr>
            <b/>
            <sz val="10"/>
            <color indexed="81"/>
            <rFont val="宋体"/>
            <family val="3"/>
            <charset val="134"/>
          </rPr>
          <t>－</t>
        </r>
        <r>
          <rPr>
            <b/>
            <sz val="10"/>
            <color indexed="81"/>
            <rFont val="Tahoma"/>
            <family val="2"/>
          </rPr>
          <t xml:space="preserve">2
</t>
        </r>
        <r>
          <rPr>
            <b/>
            <sz val="10"/>
            <color indexed="81"/>
            <rFont val="宋体"/>
            <family val="3"/>
            <charset val="134"/>
          </rPr>
          <t>政府采购评标劳务费共计</t>
        </r>
        <r>
          <rPr>
            <b/>
            <sz val="10"/>
            <color indexed="81"/>
            <rFont val="Tahoma"/>
            <family val="2"/>
          </rPr>
          <t>1900</t>
        </r>
        <r>
          <rPr>
            <b/>
            <sz val="10"/>
            <color indexed="81"/>
            <rFont val="宋体"/>
            <family val="3"/>
            <charset val="134"/>
          </rPr>
          <t>；</t>
        </r>
        <r>
          <rPr>
            <b/>
            <sz val="10"/>
            <color indexed="81"/>
            <rFont val="Tahoma"/>
            <family val="2"/>
          </rPr>
          <t>1310-1</t>
        </r>
        <r>
          <rPr>
            <b/>
            <sz val="10"/>
            <color indexed="81"/>
            <rFont val="宋体"/>
            <family val="3"/>
            <charset val="134"/>
          </rPr>
          <t>、</t>
        </r>
        <r>
          <rPr>
            <b/>
            <sz val="10"/>
            <color indexed="81"/>
            <rFont val="Tahoma"/>
            <family val="2"/>
          </rPr>
          <t>1309-1</t>
        </r>
        <r>
          <rPr>
            <b/>
            <sz val="10"/>
            <color indexed="81"/>
            <rFont val="宋体"/>
            <family val="3"/>
            <charset val="134"/>
          </rPr>
          <t>、</t>
        </r>
        <r>
          <rPr>
            <b/>
            <sz val="10"/>
            <color indexed="81"/>
            <rFont val="Tahoma"/>
            <family val="2"/>
          </rPr>
          <t>1311-2</t>
        </r>
        <r>
          <rPr>
            <b/>
            <sz val="10"/>
            <color indexed="81"/>
            <rFont val="宋体"/>
            <family val="3"/>
            <charset val="134"/>
          </rPr>
          <t>平均分摊
备注：</t>
        </r>
        <r>
          <rPr>
            <b/>
            <sz val="10"/>
            <color indexed="81"/>
            <rFont val="Tahoma"/>
            <family val="2"/>
          </rPr>
          <t>5101-2</t>
        </r>
        <r>
          <rPr>
            <b/>
            <sz val="10"/>
            <color indexed="81"/>
            <rFont val="宋体"/>
            <family val="3"/>
            <charset val="134"/>
          </rPr>
          <t>、</t>
        </r>
        <r>
          <rPr>
            <b/>
            <sz val="10"/>
            <color indexed="81"/>
            <rFont val="Tahoma"/>
            <family val="2"/>
          </rPr>
          <t>5101-3</t>
        </r>
        <r>
          <rPr>
            <b/>
            <sz val="10"/>
            <color indexed="81"/>
            <rFont val="宋体"/>
            <family val="3"/>
            <charset val="134"/>
          </rPr>
          <t>、</t>
        </r>
        <r>
          <rPr>
            <b/>
            <sz val="10"/>
            <color indexed="81"/>
            <rFont val="Tahoma"/>
            <family val="2"/>
          </rPr>
          <t>5102-3</t>
        </r>
        <r>
          <rPr>
            <b/>
            <sz val="10"/>
            <color indexed="81"/>
            <rFont val="宋体"/>
            <family val="3"/>
            <charset val="134"/>
          </rPr>
          <t>、</t>
        </r>
        <r>
          <rPr>
            <b/>
            <sz val="10"/>
            <color indexed="81"/>
            <rFont val="Tahoma"/>
            <family val="2"/>
          </rPr>
          <t>5104-1</t>
        </r>
        <r>
          <rPr>
            <b/>
            <sz val="10"/>
            <color indexed="81"/>
            <rFont val="宋体"/>
            <family val="3"/>
            <charset val="134"/>
          </rPr>
          <t>、</t>
        </r>
        <r>
          <rPr>
            <b/>
            <sz val="10"/>
            <color indexed="81"/>
            <rFont val="Tahoma"/>
            <family val="2"/>
          </rPr>
          <t>5105-1</t>
        </r>
        <r>
          <rPr>
            <b/>
            <sz val="10"/>
            <color indexed="81"/>
            <rFont val="宋体"/>
            <family val="3"/>
            <charset val="134"/>
          </rPr>
          <t>、</t>
        </r>
        <r>
          <rPr>
            <b/>
            <sz val="10"/>
            <color indexed="81"/>
            <rFont val="Tahoma"/>
            <family val="2"/>
          </rPr>
          <t>1310-1</t>
        </r>
        <r>
          <rPr>
            <b/>
            <sz val="10"/>
            <color indexed="81"/>
            <rFont val="宋体"/>
            <family val="3"/>
            <charset val="134"/>
          </rPr>
          <t>、</t>
        </r>
        <r>
          <rPr>
            <b/>
            <sz val="10"/>
            <color indexed="81"/>
            <rFont val="Tahoma"/>
            <family val="2"/>
          </rPr>
          <t>1311-2</t>
        </r>
        <r>
          <rPr>
            <b/>
            <sz val="10"/>
            <color indexed="81"/>
            <rFont val="宋体"/>
            <family val="3"/>
            <charset val="134"/>
          </rPr>
          <t>、</t>
        </r>
        <r>
          <rPr>
            <b/>
            <sz val="10"/>
            <color indexed="81"/>
            <rFont val="Tahoma"/>
            <family val="2"/>
          </rPr>
          <t>1309-1</t>
        </r>
        <r>
          <rPr>
            <b/>
            <sz val="10"/>
            <color indexed="81"/>
            <rFont val="宋体"/>
            <family val="3"/>
            <charset val="134"/>
          </rPr>
          <t>为同一张报帐凭证</t>
        </r>
      </text>
    </comment>
    <comment ref="W22"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41#</t>
        </r>
        <r>
          <rPr>
            <b/>
            <sz val="10"/>
            <color indexed="81"/>
            <rFont val="宋体"/>
            <family val="3"/>
            <charset val="134"/>
          </rPr>
          <t>（凭证金额</t>
        </r>
        <r>
          <rPr>
            <b/>
            <sz val="10"/>
            <color indexed="81"/>
            <rFont val="Tahoma"/>
            <family val="2"/>
          </rPr>
          <t>7.5544</t>
        </r>
        <r>
          <rPr>
            <b/>
            <sz val="10"/>
            <color indexed="81"/>
            <rFont val="宋体"/>
            <family val="3"/>
            <charset val="134"/>
          </rPr>
          <t xml:space="preserve">万元）
</t>
        </r>
        <r>
          <rPr>
            <b/>
            <sz val="10"/>
            <color indexed="81"/>
            <rFont val="宋体"/>
            <family val="3"/>
            <charset val="134"/>
          </rPr>
          <t xml:space="preserve">
预算编码</t>
        </r>
        <r>
          <rPr>
            <b/>
            <sz val="10"/>
            <color indexed="81"/>
            <rFont val="Tahoma"/>
            <family val="2"/>
          </rPr>
          <t xml:space="preserve">1311-3
</t>
        </r>
        <r>
          <rPr>
            <b/>
            <sz val="10"/>
            <color indexed="81"/>
            <rFont val="宋体"/>
            <family val="3"/>
            <charset val="134"/>
          </rPr>
          <t>四川九红教学设备公司办公用桌椅</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共用审批及报帐资料
备注：</t>
        </r>
        <r>
          <rPr>
            <b/>
            <sz val="10"/>
            <color indexed="81"/>
            <rFont val="Tahoma"/>
            <family val="2"/>
          </rPr>
          <t>1309-2</t>
        </r>
        <r>
          <rPr>
            <b/>
            <sz val="10"/>
            <color indexed="81"/>
            <rFont val="宋体"/>
            <family val="3"/>
            <charset val="134"/>
          </rPr>
          <t>、</t>
        </r>
        <r>
          <rPr>
            <b/>
            <sz val="10"/>
            <color indexed="81"/>
            <rFont val="Tahoma"/>
            <family val="2"/>
          </rPr>
          <t>1310-2</t>
        </r>
        <r>
          <rPr>
            <b/>
            <sz val="10"/>
            <color indexed="81"/>
            <rFont val="宋体"/>
            <family val="3"/>
            <charset val="134"/>
          </rPr>
          <t>、</t>
        </r>
        <r>
          <rPr>
            <b/>
            <sz val="10"/>
            <color indexed="81"/>
            <rFont val="Tahoma"/>
            <family val="2"/>
          </rPr>
          <t>1311-3</t>
        </r>
        <r>
          <rPr>
            <b/>
            <sz val="10"/>
            <color indexed="81"/>
            <rFont val="宋体"/>
            <family val="3"/>
            <charset val="134"/>
          </rPr>
          <t>为同一张报帐凭证</t>
        </r>
      </text>
    </comment>
    <comment ref="X22"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（发票金额</t>
        </r>
        <r>
          <rPr>
            <b/>
            <sz val="10"/>
            <color indexed="81"/>
            <rFont val="Tahoma"/>
            <family val="2"/>
          </rPr>
          <t>30</t>
        </r>
        <r>
          <rPr>
            <b/>
            <sz val="10"/>
            <color indexed="81"/>
            <rFont val="宋体"/>
            <family val="3"/>
            <charset val="134"/>
          </rPr>
          <t>万元）
预算编码</t>
        </r>
        <r>
          <rPr>
            <b/>
            <sz val="10"/>
            <color indexed="81"/>
            <rFont val="Tahoma"/>
            <family val="2"/>
          </rPr>
          <t xml:space="preserve">1311-4
</t>
        </r>
        <r>
          <rPr>
            <b/>
            <sz val="10"/>
            <color indexed="81"/>
            <rFont val="宋体"/>
            <family val="3"/>
            <charset val="134"/>
          </rPr>
          <t>四川省匠庭建筑公司工程服务费第二次付款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3303-1</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为同一张报帐凭证</t>
        </r>
        <r>
          <rPr>
            <sz val="10"/>
            <color indexed="81"/>
            <rFont val="Tahoma"/>
            <family val="2"/>
          </rPr>
          <t xml:space="preserve">
</t>
        </r>
      </text>
    </comment>
    <comment ref="Y22"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1311-5
</t>
        </r>
        <r>
          <rPr>
            <b/>
            <sz val="10"/>
            <color indexed="81"/>
            <rFont val="宋体"/>
            <family val="3"/>
            <charset val="134"/>
          </rPr>
          <t xml:space="preserve">九红教学设备厂三个技能工作室办公设备质保一年后支付
</t>
        </r>
        <r>
          <rPr>
            <sz val="10"/>
            <color indexed="81"/>
            <rFont val="Tahoma"/>
            <family val="2"/>
          </rPr>
          <t xml:space="preserve">
</t>
        </r>
      </text>
    </comment>
    <comment ref="U23"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1401-1
</t>
        </r>
        <r>
          <rPr>
            <b/>
            <sz val="10"/>
            <color indexed="81"/>
            <rFont val="宋体"/>
            <family val="3"/>
            <charset val="134"/>
          </rPr>
          <t>杨远辉、易勇等至重庆看望顶岗实习学生住宿费</t>
        </r>
        <r>
          <rPr>
            <sz val="10"/>
            <color indexed="81"/>
            <rFont val="Tahoma"/>
            <family val="2"/>
          </rPr>
          <t xml:space="preserve">
</t>
        </r>
      </text>
    </comment>
    <comment ref="V23"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1401-2
</t>
        </r>
        <r>
          <rPr>
            <b/>
            <sz val="10"/>
            <color indexed="81"/>
            <rFont val="宋体"/>
            <family val="3"/>
            <charset val="134"/>
          </rPr>
          <t>杨远辉、易勇等至重庆看望顶岗实习学生差旅费</t>
        </r>
        <r>
          <rPr>
            <sz val="10"/>
            <color indexed="81"/>
            <rFont val="Tahoma"/>
            <family val="2"/>
          </rPr>
          <t xml:space="preserve">
</t>
        </r>
      </text>
    </comment>
    <comment ref="U25" authorId="1">
      <text>
        <r>
          <rPr>
            <b/>
            <sz val="10"/>
            <color indexed="81"/>
            <rFont val="Tahoma"/>
            <family val="2"/>
          </rPr>
          <t>2019</t>
        </r>
        <r>
          <rPr>
            <b/>
            <sz val="10"/>
            <color indexed="81"/>
            <rFont val="宋体"/>
            <family val="3"/>
            <charset val="134"/>
          </rPr>
          <t>年</t>
        </r>
        <r>
          <rPr>
            <b/>
            <sz val="10"/>
            <color indexed="81"/>
            <rFont val="Tahoma"/>
            <family val="2"/>
          </rPr>
          <t>5</t>
        </r>
        <r>
          <rPr>
            <b/>
            <sz val="10"/>
            <color indexed="81"/>
            <rFont val="宋体"/>
            <family val="3"/>
            <charset val="134"/>
          </rPr>
          <t>月记帐</t>
        </r>
        <r>
          <rPr>
            <b/>
            <sz val="10"/>
            <color indexed="81"/>
            <rFont val="Tahoma"/>
            <family val="2"/>
          </rPr>
          <t>53#</t>
        </r>
        <r>
          <rPr>
            <b/>
            <sz val="10"/>
            <color indexed="81"/>
            <rFont val="宋体"/>
            <family val="3"/>
            <charset val="134"/>
          </rPr>
          <t xml:space="preserve">
预算编码：</t>
        </r>
        <r>
          <rPr>
            <b/>
            <sz val="10"/>
            <color indexed="81"/>
            <rFont val="Tahoma"/>
            <family val="2"/>
          </rPr>
          <t xml:space="preserve">1403-1
</t>
        </r>
        <r>
          <rPr>
            <b/>
            <sz val="10"/>
            <color indexed="81"/>
            <rFont val="宋体"/>
            <family val="3"/>
            <charset val="134"/>
          </rPr>
          <t>江油锋尚传媒广告设计校园技能文化节制作费。
备注</t>
        </r>
        <r>
          <rPr>
            <b/>
            <sz val="10"/>
            <color indexed="81"/>
            <rFont val="Tahoma"/>
            <family val="2"/>
          </rPr>
          <t>:1403-1</t>
        </r>
        <r>
          <rPr>
            <b/>
            <sz val="10"/>
            <color indexed="81"/>
            <rFont val="宋体"/>
            <family val="3"/>
            <charset val="134"/>
          </rPr>
          <t>与</t>
        </r>
        <r>
          <rPr>
            <b/>
            <sz val="10"/>
            <color indexed="81"/>
            <rFont val="Tahoma"/>
            <family val="2"/>
          </rPr>
          <t>1403-2</t>
        </r>
        <r>
          <rPr>
            <b/>
            <sz val="10"/>
            <color indexed="81"/>
            <rFont val="宋体"/>
            <family val="3"/>
            <charset val="134"/>
          </rPr>
          <t>共用审批表合计</t>
        </r>
        <r>
          <rPr>
            <b/>
            <sz val="10"/>
            <color indexed="81"/>
            <rFont val="Tahoma"/>
            <family val="2"/>
          </rPr>
          <t>58446.2</t>
        </r>
        <r>
          <rPr>
            <b/>
            <sz val="10"/>
            <color indexed="81"/>
            <rFont val="宋体"/>
            <family val="3"/>
            <charset val="134"/>
          </rPr>
          <t>元</t>
        </r>
      </text>
    </comment>
    <comment ref="V25" authorId="1">
      <text>
        <r>
          <rPr>
            <b/>
            <sz val="10"/>
            <color indexed="81"/>
            <rFont val="Tahoma"/>
            <family val="2"/>
          </rPr>
          <t>2019</t>
        </r>
        <r>
          <rPr>
            <b/>
            <sz val="10"/>
            <color indexed="81"/>
            <rFont val="宋体"/>
            <family val="3"/>
            <charset val="134"/>
          </rPr>
          <t>年</t>
        </r>
        <r>
          <rPr>
            <b/>
            <sz val="10"/>
            <color indexed="81"/>
            <rFont val="Tahoma"/>
            <family val="2"/>
          </rPr>
          <t>5</t>
        </r>
        <r>
          <rPr>
            <b/>
            <sz val="10"/>
            <color indexed="81"/>
            <rFont val="宋体"/>
            <family val="3"/>
            <charset val="134"/>
          </rPr>
          <t>月记帐</t>
        </r>
        <r>
          <rPr>
            <b/>
            <sz val="10"/>
            <color indexed="81"/>
            <rFont val="Tahoma"/>
            <family val="2"/>
          </rPr>
          <t>55#</t>
        </r>
        <r>
          <rPr>
            <b/>
            <sz val="10"/>
            <color indexed="81"/>
            <rFont val="宋体"/>
            <family val="3"/>
            <charset val="134"/>
          </rPr>
          <t xml:space="preserve">
预算编码：</t>
        </r>
        <r>
          <rPr>
            <b/>
            <sz val="10"/>
            <color indexed="81"/>
            <rFont val="Tahoma"/>
            <family val="2"/>
          </rPr>
          <t xml:space="preserve">1403-2
</t>
        </r>
        <r>
          <rPr>
            <b/>
            <sz val="10"/>
            <color indexed="81"/>
            <rFont val="宋体"/>
            <family val="3"/>
            <charset val="134"/>
          </rPr>
          <t>绵阳杨声电子公司校园文化艺术节舞台搭建。
备注：</t>
        </r>
        <r>
          <rPr>
            <b/>
            <sz val="10"/>
            <color indexed="81"/>
            <rFont val="Tahoma"/>
            <family val="2"/>
          </rPr>
          <t>1403-1</t>
        </r>
        <r>
          <rPr>
            <b/>
            <sz val="10"/>
            <color indexed="81"/>
            <rFont val="宋体"/>
            <family val="3"/>
            <charset val="134"/>
          </rPr>
          <t>与</t>
        </r>
        <r>
          <rPr>
            <b/>
            <sz val="10"/>
            <color indexed="81"/>
            <rFont val="Tahoma"/>
            <family val="2"/>
          </rPr>
          <t>1403-2</t>
        </r>
        <r>
          <rPr>
            <b/>
            <sz val="10"/>
            <color indexed="81"/>
            <rFont val="宋体"/>
            <family val="3"/>
            <charset val="134"/>
          </rPr>
          <t>共用审批表合计</t>
        </r>
        <r>
          <rPr>
            <b/>
            <sz val="10"/>
            <color indexed="81"/>
            <rFont val="Tahoma"/>
            <family val="2"/>
          </rPr>
          <t>58446.2</t>
        </r>
        <r>
          <rPr>
            <b/>
            <sz val="10"/>
            <color indexed="81"/>
            <rFont val="宋体"/>
            <family val="3"/>
            <charset val="134"/>
          </rPr>
          <t>元</t>
        </r>
      </text>
    </comment>
    <comment ref="W25" authorId="1">
      <text>
        <r>
          <rPr>
            <b/>
            <sz val="10"/>
            <color indexed="81"/>
            <rFont val="宋体"/>
            <family val="3"/>
            <charset val="134"/>
          </rPr>
          <t>瑞工数控经营部</t>
        </r>
        <r>
          <rPr>
            <sz val="10"/>
            <color indexed="81"/>
            <rFont val="Tahoma"/>
            <family val="2"/>
          </rPr>
          <t xml:space="preserve">
</t>
        </r>
      </text>
    </comment>
    <comment ref="X25" authorId="1">
      <text>
        <r>
          <rPr>
            <b/>
            <sz val="10"/>
            <color indexed="81"/>
            <rFont val="宋体"/>
            <family val="3"/>
            <charset val="134"/>
          </rPr>
          <t>2021年11月
编码：1403-4
成都华盛中工工具公司第八届技能节耗材</t>
        </r>
        <r>
          <rPr>
            <sz val="10"/>
            <color indexed="81"/>
            <rFont val="Tahoma"/>
            <family val="2"/>
          </rPr>
          <t xml:space="preserve">
</t>
        </r>
      </text>
    </comment>
    <comment ref="Y25" authorId="1">
      <text>
        <r>
          <rPr>
            <b/>
            <sz val="10"/>
            <color indexed="81"/>
            <rFont val="宋体"/>
            <family val="3"/>
            <charset val="134"/>
          </rPr>
          <t>2021年11月
编码：1403-5
三合佳齐建材经营部第八届技能节耗材</t>
        </r>
        <r>
          <rPr>
            <sz val="10"/>
            <color indexed="81"/>
            <rFont val="Tahoma"/>
            <family val="2"/>
          </rPr>
          <t xml:space="preserve">
</t>
        </r>
      </text>
    </comment>
    <comment ref="Z25" authorId="1">
      <text>
        <r>
          <rPr>
            <b/>
            <sz val="10"/>
            <color indexed="81"/>
            <rFont val="宋体"/>
            <family val="3"/>
            <charset val="134"/>
          </rPr>
          <t>2021年11月
编码：1403-6
旭鸿计算机经营部文化节用耗材</t>
        </r>
        <r>
          <rPr>
            <sz val="10"/>
            <color indexed="81"/>
            <rFont val="Tahoma"/>
            <family val="2"/>
          </rPr>
          <t xml:space="preserve">
</t>
        </r>
      </text>
    </comment>
    <comment ref="AA25" authorId="1">
      <text>
        <r>
          <rPr>
            <b/>
            <sz val="10"/>
            <color indexed="81"/>
            <rFont val="宋体"/>
            <family val="3"/>
            <charset val="134"/>
          </rPr>
          <t>2021年11月
编码：1403-7
太平镇国忠铸铁经营部第八届技能节耗材</t>
        </r>
      </text>
    </comment>
    <comment ref="AB25" authorId="1">
      <text>
        <r>
          <rPr>
            <b/>
            <sz val="10"/>
            <color indexed="81"/>
            <rFont val="宋体"/>
            <family val="3"/>
            <charset val="134"/>
          </rPr>
          <t>2021年11月
编码：1403-8
中坝锦鸿文具店技能文化节耗材</t>
        </r>
        <r>
          <rPr>
            <sz val="10"/>
            <color indexed="81"/>
            <rFont val="Tahoma"/>
            <family val="2"/>
          </rPr>
          <t xml:space="preserve">
</t>
        </r>
      </text>
    </comment>
    <comment ref="AC25" authorId="1">
      <text>
        <r>
          <rPr>
            <b/>
            <sz val="10"/>
            <color indexed="81"/>
            <rFont val="宋体"/>
            <family val="3"/>
            <charset val="134"/>
          </rPr>
          <t>2021年11月
编码：1403-9
汇合机械设备经营部技能节耗材</t>
        </r>
        <r>
          <rPr>
            <sz val="10"/>
            <color indexed="81"/>
            <rFont val="Tahoma"/>
            <family val="2"/>
          </rPr>
          <t xml:space="preserve">
</t>
        </r>
      </text>
    </comment>
    <comment ref="AD25" authorId="1">
      <text>
        <r>
          <rPr>
            <b/>
            <sz val="10"/>
            <color indexed="81"/>
            <rFont val="宋体"/>
            <family val="3"/>
            <charset val="134"/>
          </rPr>
          <t>2021年11月
编码：1403-10
双流区缘铁恒通机电经营部第八届技能节耗材</t>
        </r>
        <r>
          <rPr>
            <sz val="10"/>
            <color indexed="81"/>
            <rFont val="Tahoma"/>
            <family val="2"/>
          </rPr>
          <t xml:space="preserve">
</t>
        </r>
      </text>
    </comment>
    <comment ref="AE25" authorId="1">
      <text>
        <r>
          <rPr>
            <b/>
            <sz val="10"/>
            <color indexed="81"/>
            <rFont val="宋体"/>
            <family val="3"/>
            <charset val="134"/>
          </rPr>
          <t>2021年11月
编码：1403-11
四川亮点服饰公司第八届技能节耗材</t>
        </r>
        <r>
          <rPr>
            <sz val="10"/>
            <color indexed="81"/>
            <rFont val="Tahoma"/>
            <family val="2"/>
          </rPr>
          <t xml:space="preserve">
</t>
        </r>
      </text>
    </comment>
    <comment ref="AF25" authorId="1">
      <text>
        <r>
          <rPr>
            <b/>
            <sz val="10"/>
            <color indexed="81"/>
            <rFont val="宋体"/>
            <family val="3"/>
            <charset val="134"/>
          </rPr>
          <t>2021年11月
编码：1403-12
盛凯科技公司第八届技能节耗材</t>
        </r>
      </text>
    </comment>
    <comment ref="AG25" authorId="1">
      <text>
        <r>
          <rPr>
            <b/>
            <sz val="10"/>
            <color indexed="81"/>
            <rFont val="宋体"/>
            <family val="3"/>
            <charset val="134"/>
          </rPr>
          <t>2021年11月
编码：1403-13
朱丽第八届技能节耗材</t>
        </r>
        <r>
          <rPr>
            <sz val="10"/>
            <color indexed="81"/>
            <rFont val="Tahoma"/>
            <family val="2"/>
          </rPr>
          <t xml:space="preserve">
</t>
        </r>
      </text>
    </comment>
    <comment ref="AH25" authorId="1">
      <text>
        <r>
          <rPr>
            <b/>
            <sz val="10"/>
            <color indexed="81"/>
            <rFont val="宋体"/>
            <family val="3"/>
            <charset val="134"/>
          </rPr>
          <t>2021年11月
编码：1403-14
中坝文汇第八届技能节耗材</t>
        </r>
        <r>
          <rPr>
            <sz val="10"/>
            <color indexed="81"/>
            <rFont val="Tahoma"/>
            <family val="2"/>
          </rPr>
          <t xml:space="preserve">
</t>
        </r>
      </text>
    </comment>
    <comment ref="AI25" authorId="1">
      <text>
        <r>
          <rPr>
            <b/>
            <sz val="10"/>
            <color indexed="81"/>
            <rFont val="宋体"/>
            <family val="3"/>
            <charset val="134"/>
          </rPr>
          <t>2021年11月
编码：1403-15
苟氏餐具经营部第八届技能节耗材</t>
        </r>
        <r>
          <rPr>
            <sz val="10"/>
            <color indexed="81"/>
            <rFont val="Tahoma"/>
            <family val="2"/>
          </rPr>
          <t xml:space="preserve">
</t>
        </r>
      </text>
    </comment>
    <comment ref="AJ25" authorId="1">
      <text>
        <r>
          <rPr>
            <b/>
            <sz val="10"/>
            <color indexed="81"/>
            <rFont val="宋体"/>
            <family val="3"/>
            <charset val="134"/>
          </rPr>
          <t>2011年11月
编码：1403-16
江油今日电脑第八届技能节耗材</t>
        </r>
        <r>
          <rPr>
            <sz val="10"/>
            <color indexed="81"/>
            <rFont val="Tahoma"/>
            <family val="2"/>
          </rPr>
          <t xml:space="preserve">
</t>
        </r>
      </text>
    </comment>
    <comment ref="AK25" authorId="1">
      <text>
        <r>
          <rPr>
            <b/>
            <sz val="10"/>
            <color indexed="81"/>
            <rFont val="宋体"/>
            <family val="3"/>
            <charset val="134"/>
          </rPr>
          <t>冲</t>
        </r>
        <r>
          <rPr>
            <b/>
            <sz val="10"/>
            <color indexed="81"/>
            <rFont val="Tahoma"/>
            <family val="2"/>
          </rPr>
          <t>1403-3</t>
        </r>
        <r>
          <rPr>
            <b/>
            <sz val="10"/>
            <color indexed="81"/>
            <rFont val="宋体"/>
            <family val="3"/>
            <charset val="134"/>
          </rPr>
          <t xml:space="preserve">瑞工数控经营部。不在省示列支
</t>
        </r>
        <r>
          <rPr>
            <sz val="10"/>
            <color indexed="81"/>
            <rFont val="Tahoma"/>
            <family val="2"/>
          </rPr>
          <t xml:space="preserve">
</t>
        </r>
      </text>
    </comment>
    <comment ref="AL25"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1403-18
</t>
        </r>
        <r>
          <rPr>
            <b/>
            <sz val="10"/>
            <color indexed="81"/>
            <rFont val="宋体"/>
            <family val="3"/>
            <charset val="134"/>
          </rPr>
          <t xml:space="preserve">
四川鑫万捷网络校园文化节音响灯光租赁费</t>
        </r>
        <r>
          <rPr>
            <sz val="10"/>
            <color indexed="81"/>
            <rFont val="Tahoma"/>
            <family val="2"/>
          </rPr>
          <t xml:space="preserve">
</t>
        </r>
      </text>
    </comment>
    <comment ref="U26"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8#</t>
        </r>
        <r>
          <rPr>
            <b/>
            <sz val="10"/>
            <color indexed="81"/>
            <rFont val="宋体"/>
            <family val="3"/>
            <charset val="134"/>
          </rPr>
          <t>（合同总价</t>
        </r>
        <r>
          <rPr>
            <b/>
            <sz val="10"/>
            <color indexed="81"/>
            <rFont val="Tahoma"/>
            <family val="2"/>
          </rPr>
          <t>44.5</t>
        </r>
        <r>
          <rPr>
            <b/>
            <sz val="10"/>
            <color indexed="81"/>
            <rFont val="宋体"/>
            <family val="3"/>
            <charset val="134"/>
          </rPr>
          <t>万元，第一次支付</t>
        </r>
        <r>
          <rPr>
            <b/>
            <sz val="10"/>
            <color indexed="81"/>
            <rFont val="Tahoma"/>
            <family val="2"/>
          </rPr>
          <t>42.275</t>
        </r>
        <r>
          <rPr>
            <b/>
            <sz val="10"/>
            <color indexed="81"/>
            <rFont val="宋体"/>
            <family val="3"/>
            <charset val="134"/>
          </rPr>
          <t>万元。</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为一张报帐凭证）</t>
        </r>
        <r>
          <rPr>
            <b/>
            <sz val="10"/>
            <color indexed="81"/>
            <rFont val="Tahoma"/>
            <family val="2"/>
          </rPr>
          <t xml:space="preserve">
</t>
        </r>
        <r>
          <rPr>
            <b/>
            <sz val="10"/>
            <color indexed="81"/>
            <rFont val="宋体"/>
            <family val="3"/>
            <charset val="134"/>
          </rPr>
          <t>预算编码：</t>
        </r>
        <r>
          <rPr>
            <b/>
            <sz val="10"/>
            <color indexed="81"/>
            <rFont val="Tahoma"/>
            <family val="2"/>
          </rPr>
          <t xml:space="preserve">1404-1
</t>
        </r>
        <r>
          <rPr>
            <b/>
            <sz val="10"/>
            <color indexed="81"/>
            <rFont val="宋体"/>
            <family val="3"/>
            <charset val="134"/>
          </rPr>
          <t>四川博能智云科技有限公司教学资源建设服务项目，校企联合开发校本教</t>
        </r>
        <r>
          <rPr>
            <b/>
            <sz val="10"/>
            <color indexed="81"/>
            <rFont val="Tahoma"/>
            <family val="2"/>
          </rPr>
          <t xml:space="preserve"> </t>
        </r>
        <r>
          <rPr>
            <b/>
            <sz val="10"/>
            <color indexed="81"/>
            <rFont val="宋体"/>
            <family val="3"/>
            <charset val="134"/>
          </rPr>
          <t>材，示范校重点专业教学资源建设。
备注：第一次支付：</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共用审批表合计</t>
        </r>
        <r>
          <rPr>
            <b/>
            <sz val="10"/>
            <color indexed="81"/>
            <rFont val="Tahoma"/>
            <family val="2"/>
          </rPr>
          <t>42.275</t>
        </r>
        <r>
          <rPr>
            <b/>
            <sz val="10"/>
            <color indexed="81"/>
            <rFont val="宋体"/>
            <family val="3"/>
            <charset val="134"/>
          </rPr>
          <t>万元</t>
        </r>
        <r>
          <rPr>
            <sz val="10"/>
            <color indexed="81"/>
            <rFont val="Tahoma"/>
            <family val="2"/>
          </rPr>
          <t xml:space="preserve">
</t>
        </r>
      </text>
    </comment>
    <comment ref="U27"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8#</t>
        </r>
        <r>
          <rPr>
            <b/>
            <sz val="10"/>
            <color indexed="81"/>
            <rFont val="宋体"/>
            <family val="3"/>
            <charset val="134"/>
          </rPr>
          <t>（合同总价</t>
        </r>
        <r>
          <rPr>
            <b/>
            <sz val="10"/>
            <color indexed="81"/>
            <rFont val="Tahoma"/>
            <family val="2"/>
          </rPr>
          <t>44.5</t>
        </r>
        <r>
          <rPr>
            <b/>
            <sz val="10"/>
            <color indexed="81"/>
            <rFont val="宋体"/>
            <family val="3"/>
            <charset val="134"/>
          </rPr>
          <t>万元，第一次支付</t>
        </r>
        <r>
          <rPr>
            <b/>
            <sz val="10"/>
            <color indexed="81"/>
            <rFont val="Tahoma"/>
            <family val="2"/>
          </rPr>
          <t>42.275</t>
        </r>
        <r>
          <rPr>
            <b/>
            <sz val="10"/>
            <color indexed="81"/>
            <rFont val="宋体"/>
            <family val="3"/>
            <charset val="134"/>
          </rPr>
          <t>万元</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为一张报帐凭证）
预算编码：</t>
        </r>
        <r>
          <rPr>
            <b/>
            <sz val="10"/>
            <color indexed="81"/>
            <rFont val="Tahoma"/>
            <family val="2"/>
          </rPr>
          <t xml:space="preserve">1405-1
</t>
        </r>
        <r>
          <rPr>
            <b/>
            <sz val="10"/>
            <color indexed="81"/>
            <rFont val="宋体"/>
            <family val="3"/>
            <charset val="134"/>
          </rPr>
          <t>四川博能智云科技有限公司教学资源建设服务项目，校企联合开发校本教</t>
        </r>
        <r>
          <rPr>
            <b/>
            <sz val="10"/>
            <color indexed="81"/>
            <rFont val="Tahoma"/>
            <family val="2"/>
          </rPr>
          <t xml:space="preserve"> </t>
        </r>
        <r>
          <rPr>
            <b/>
            <sz val="10"/>
            <color indexed="81"/>
            <rFont val="宋体"/>
            <family val="3"/>
            <charset val="134"/>
          </rPr>
          <t>材，示范校重点专业教学资源建设。
备注：第一次支付：</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共用审批表合计</t>
        </r>
        <r>
          <rPr>
            <b/>
            <sz val="10"/>
            <color indexed="81"/>
            <rFont val="Tahoma"/>
            <family val="2"/>
          </rPr>
          <t>42.275</t>
        </r>
        <r>
          <rPr>
            <b/>
            <sz val="10"/>
            <color indexed="81"/>
            <rFont val="宋体"/>
            <family val="3"/>
            <charset val="134"/>
          </rPr>
          <t>万元</t>
        </r>
        <r>
          <rPr>
            <sz val="10"/>
            <color indexed="81"/>
            <rFont val="Tahoma"/>
            <family val="2"/>
          </rPr>
          <t xml:space="preserve">
</t>
        </r>
      </text>
    </comment>
    <comment ref="U28"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8#</t>
        </r>
        <r>
          <rPr>
            <b/>
            <sz val="10"/>
            <color indexed="81"/>
            <rFont val="宋体"/>
            <family val="3"/>
            <charset val="134"/>
          </rPr>
          <t>（合同总价</t>
        </r>
        <r>
          <rPr>
            <b/>
            <sz val="10"/>
            <color indexed="81"/>
            <rFont val="Tahoma"/>
            <family val="2"/>
          </rPr>
          <t>44.5</t>
        </r>
        <r>
          <rPr>
            <b/>
            <sz val="10"/>
            <color indexed="81"/>
            <rFont val="宋体"/>
            <family val="3"/>
            <charset val="134"/>
          </rPr>
          <t>万元，第一次支付</t>
        </r>
        <r>
          <rPr>
            <b/>
            <sz val="10"/>
            <color indexed="81"/>
            <rFont val="Tahoma"/>
            <family val="2"/>
          </rPr>
          <t>42.275</t>
        </r>
        <r>
          <rPr>
            <b/>
            <sz val="10"/>
            <color indexed="81"/>
            <rFont val="宋体"/>
            <family val="3"/>
            <charset val="134"/>
          </rPr>
          <t>万元</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为一张报帐凭证）
预算编码：</t>
        </r>
        <r>
          <rPr>
            <b/>
            <sz val="10"/>
            <color indexed="81"/>
            <rFont val="Tahoma"/>
            <family val="2"/>
          </rPr>
          <t xml:space="preserve">1406-1
</t>
        </r>
        <r>
          <rPr>
            <b/>
            <sz val="10"/>
            <color indexed="81"/>
            <rFont val="宋体"/>
            <family val="3"/>
            <charset val="134"/>
          </rPr>
          <t>四川博能智云科技有限公司教学资源建设服务项目，校企联合开发校本教</t>
        </r>
        <r>
          <rPr>
            <b/>
            <sz val="10"/>
            <color indexed="81"/>
            <rFont val="Tahoma"/>
            <family val="2"/>
          </rPr>
          <t xml:space="preserve"> </t>
        </r>
        <r>
          <rPr>
            <b/>
            <sz val="10"/>
            <color indexed="81"/>
            <rFont val="宋体"/>
            <family val="3"/>
            <charset val="134"/>
          </rPr>
          <t>材，示范校重点专业教学资源建设。
备注：第一次支付：</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共用审批表合计</t>
        </r>
        <r>
          <rPr>
            <b/>
            <sz val="10"/>
            <color indexed="81"/>
            <rFont val="Tahoma"/>
            <family val="2"/>
          </rPr>
          <t>42.275</t>
        </r>
        <r>
          <rPr>
            <b/>
            <sz val="10"/>
            <color indexed="81"/>
            <rFont val="宋体"/>
            <family val="3"/>
            <charset val="134"/>
          </rPr>
          <t>万元</t>
        </r>
        <r>
          <rPr>
            <sz val="10"/>
            <color indexed="81"/>
            <rFont val="Tahoma"/>
            <family val="2"/>
          </rPr>
          <t xml:space="preserve">
</t>
        </r>
      </text>
    </comment>
    <comment ref="U29" authorId="1">
      <text>
        <r>
          <rPr>
            <b/>
            <sz val="10"/>
            <color indexed="81"/>
            <rFont val="宋体"/>
            <family val="3"/>
            <charset val="134"/>
          </rPr>
          <t>2019年6月记帐16#
预算编码：1407-1</t>
        </r>
        <r>
          <rPr>
            <sz val="10"/>
            <color indexed="81"/>
            <rFont val="Tahoma"/>
            <family val="2"/>
          </rPr>
          <t xml:space="preserve">
</t>
        </r>
        <r>
          <rPr>
            <b/>
            <sz val="10"/>
            <color indexed="81"/>
            <rFont val="宋体"/>
            <family val="3"/>
            <charset val="134"/>
          </rPr>
          <t>2019年4月杨屏、左中培等12人至巴中市南江县小河职业中学校调研差旅及过路费</t>
        </r>
      </text>
    </comment>
    <comment ref="V29" authorId="1">
      <text>
        <r>
          <rPr>
            <b/>
            <sz val="10"/>
            <color indexed="81"/>
            <rFont val="宋体"/>
            <family val="3"/>
            <charset val="134"/>
          </rPr>
          <t>2019年5月记帐52#
预算编码：1407-2
2019年4月杨屏、左中培等12人至巴中市南江县小河职业中学校调研住宿费</t>
        </r>
      </text>
    </comment>
    <comment ref="W29" authorId="1">
      <text>
        <r>
          <rPr>
            <b/>
            <sz val="10"/>
            <color indexed="81"/>
            <rFont val="宋体"/>
            <family val="3"/>
            <charset val="134"/>
          </rPr>
          <t>2019年4月记帐21#
预算编码：1407-3</t>
        </r>
        <r>
          <rPr>
            <sz val="10"/>
            <color indexed="81"/>
            <rFont val="Tahoma"/>
            <family val="2"/>
          </rPr>
          <t xml:space="preserve">
</t>
        </r>
        <r>
          <rPr>
            <b/>
            <sz val="10"/>
            <color indexed="81"/>
            <rFont val="宋体"/>
            <family val="3"/>
            <charset val="134"/>
          </rPr>
          <t>2019年1月杨屏至江苏调研差旅费</t>
        </r>
      </text>
    </comment>
    <comment ref="X29" authorId="1">
      <text>
        <r>
          <rPr>
            <b/>
            <sz val="10"/>
            <color indexed="81"/>
            <rFont val="宋体"/>
            <family val="3"/>
            <charset val="134"/>
          </rPr>
          <t>2019年6月记帐44#；（凭证金额0.4432万元）
预算编码1407-4</t>
        </r>
        <r>
          <rPr>
            <sz val="10"/>
            <color indexed="81"/>
            <rFont val="Tahoma"/>
            <family val="2"/>
          </rPr>
          <t xml:space="preserve">
</t>
        </r>
        <r>
          <rPr>
            <b/>
            <sz val="10"/>
            <color indexed="81"/>
            <rFont val="宋体"/>
            <family val="3"/>
            <charset val="134"/>
          </rPr>
          <t>李杰、易勇等至四川省交通职业技术学院调研差旅费</t>
        </r>
      </text>
    </comment>
    <comment ref="Y29" authorId="1">
      <text>
        <r>
          <rPr>
            <b/>
            <sz val="10"/>
            <color indexed="81"/>
            <rFont val="宋体"/>
            <family val="3"/>
            <charset val="134"/>
          </rPr>
          <t>2019年6月记帐44#；（凭证金额0.4432万元）
预算编码1407-5
王勇、易勇、李杰等5月至吉利分公司调研差旅费</t>
        </r>
      </text>
    </comment>
    <comment ref="U30"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8#</t>
        </r>
        <r>
          <rPr>
            <b/>
            <sz val="10"/>
            <color indexed="81"/>
            <rFont val="宋体"/>
            <family val="3"/>
            <charset val="134"/>
          </rPr>
          <t>（合同总价</t>
        </r>
        <r>
          <rPr>
            <b/>
            <sz val="10"/>
            <color indexed="81"/>
            <rFont val="Tahoma"/>
            <family val="2"/>
          </rPr>
          <t>44.5</t>
        </r>
        <r>
          <rPr>
            <b/>
            <sz val="10"/>
            <color indexed="81"/>
            <rFont val="宋体"/>
            <family val="3"/>
            <charset val="134"/>
          </rPr>
          <t>万元，第一次支付</t>
        </r>
        <r>
          <rPr>
            <b/>
            <sz val="10"/>
            <color indexed="81"/>
            <rFont val="Tahoma"/>
            <family val="2"/>
          </rPr>
          <t>42.275</t>
        </r>
        <r>
          <rPr>
            <b/>
            <sz val="10"/>
            <color indexed="81"/>
            <rFont val="宋体"/>
            <family val="3"/>
            <charset val="134"/>
          </rPr>
          <t>万元</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为一张报帐凭证）
预算编码：</t>
        </r>
        <r>
          <rPr>
            <b/>
            <sz val="10"/>
            <color indexed="81"/>
            <rFont val="Tahoma"/>
            <family val="2"/>
          </rPr>
          <t xml:space="preserve">1408-1
</t>
        </r>
        <r>
          <rPr>
            <b/>
            <sz val="10"/>
            <color indexed="81"/>
            <rFont val="宋体"/>
            <family val="3"/>
            <charset val="134"/>
          </rPr>
          <t>四川博能智云科技有限公司教学资源建设服务项目，校企联合开发校本教</t>
        </r>
        <r>
          <rPr>
            <b/>
            <sz val="10"/>
            <color indexed="81"/>
            <rFont val="Tahoma"/>
            <family val="2"/>
          </rPr>
          <t xml:space="preserve"> </t>
        </r>
        <r>
          <rPr>
            <b/>
            <sz val="10"/>
            <color indexed="81"/>
            <rFont val="宋体"/>
            <family val="3"/>
            <charset val="134"/>
          </rPr>
          <t>材，示范校重点专业教学资源建设。
备注：第一次支付：</t>
        </r>
        <r>
          <rPr>
            <b/>
            <sz val="10"/>
            <color indexed="81"/>
            <rFont val="Tahoma"/>
            <family val="2"/>
          </rPr>
          <t>1404-1</t>
        </r>
        <r>
          <rPr>
            <b/>
            <sz val="10"/>
            <color indexed="81"/>
            <rFont val="宋体"/>
            <family val="3"/>
            <charset val="134"/>
          </rPr>
          <t>、</t>
        </r>
        <r>
          <rPr>
            <b/>
            <sz val="10"/>
            <color indexed="81"/>
            <rFont val="Tahoma"/>
            <family val="2"/>
          </rPr>
          <t>1405-1</t>
        </r>
        <r>
          <rPr>
            <b/>
            <sz val="10"/>
            <color indexed="81"/>
            <rFont val="宋体"/>
            <family val="3"/>
            <charset val="134"/>
          </rPr>
          <t>、</t>
        </r>
        <r>
          <rPr>
            <b/>
            <sz val="10"/>
            <color indexed="81"/>
            <rFont val="Tahoma"/>
            <family val="2"/>
          </rPr>
          <t>1406-1</t>
        </r>
        <r>
          <rPr>
            <b/>
            <sz val="10"/>
            <color indexed="81"/>
            <rFont val="宋体"/>
            <family val="3"/>
            <charset val="134"/>
          </rPr>
          <t>、</t>
        </r>
        <r>
          <rPr>
            <b/>
            <sz val="10"/>
            <color indexed="81"/>
            <rFont val="Tahoma"/>
            <family val="2"/>
          </rPr>
          <t>1408-1</t>
        </r>
        <r>
          <rPr>
            <b/>
            <sz val="10"/>
            <color indexed="81"/>
            <rFont val="宋体"/>
            <family val="3"/>
            <charset val="134"/>
          </rPr>
          <t>共用审批表合计</t>
        </r>
        <r>
          <rPr>
            <b/>
            <sz val="10"/>
            <color indexed="81"/>
            <rFont val="Tahoma"/>
            <family val="2"/>
          </rPr>
          <t>42.275</t>
        </r>
        <r>
          <rPr>
            <b/>
            <sz val="10"/>
            <color indexed="81"/>
            <rFont val="宋体"/>
            <family val="3"/>
            <charset val="134"/>
          </rPr>
          <t>万元</t>
        </r>
        <r>
          <rPr>
            <sz val="10"/>
            <color indexed="81"/>
            <rFont val="Tahoma"/>
            <family val="2"/>
          </rPr>
          <t xml:space="preserve">
</t>
        </r>
      </text>
    </comment>
    <comment ref="U31"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49-53#</t>
        </r>
        <r>
          <rPr>
            <b/>
            <sz val="10"/>
            <color indexed="81"/>
            <rFont val="宋体"/>
            <family val="3"/>
            <charset val="134"/>
          </rPr>
          <t>（共</t>
        </r>
        <r>
          <rPr>
            <b/>
            <sz val="10"/>
            <color indexed="81"/>
            <rFont val="Tahoma"/>
            <family val="2"/>
          </rPr>
          <t>5</t>
        </r>
        <r>
          <rPr>
            <b/>
            <sz val="10"/>
            <color indexed="81"/>
            <rFont val="宋体"/>
            <family val="3"/>
            <charset val="134"/>
          </rPr>
          <t>张凭证合计</t>
        </r>
        <r>
          <rPr>
            <b/>
            <sz val="10"/>
            <color indexed="81"/>
            <rFont val="Tahoma"/>
            <family val="2"/>
          </rPr>
          <t>8.38</t>
        </r>
        <r>
          <rPr>
            <b/>
            <sz val="10"/>
            <color indexed="81"/>
            <rFont val="宋体"/>
            <family val="3"/>
            <charset val="134"/>
          </rPr>
          <t>万元）</t>
        </r>
        <r>
          <rPr>
            <b/>
            <sz val="10"/>
            <color indexed="81"/>
            <rFont val="宋体"/>
            <family val="3"/>
            <charset val="134"/>
          </rPr>
          <t>　
预算编码：</t>
        </r>
        <r>
          <rPr>
            <b/>
            <sz val="10"/>
            <color indexed="81"/>
            <rFont val="Tahoma"/>
            <family val="2"/>
          </rPr>
          <t>1409-1
2020</t>
        </r>
        <r>
          <rPr>
            <b/>
            <sz val="10"/>
            <color indexed="81"/>
            <rFont val="宋体"/>
            <family val="3"/>
            <charset val="134"/>
          </rPr>
          <t>年</t>
        </r>
        <r>
          <rPr>
            <b/>
            <sz val="10"/>
            <color indexed="81"/>
            <rFont val="Tahoma"/>
            <family val="2"/>
          </rPr>
          <t>10</t>
        </r>
        <r>
          <rPr>
            <b/>
            <sz val="10"/>
            <color indexed="81"/>
            <rFont val="宋体"/>
            <family val="3"/>
            <charset val="134"/>
          </rPr>
          <t>月建设委员会专家到校指导费
备注：指导费支付合</t>
        </r>
        <r>
          <rPr>
            <b/>
            <sz val="10"/>
            <color indexed="81"/>
            <rFont val="Tahoma"/>
            <family val="2"/>
          </rPr>
          <t>83800</t>
        </r>
        <r>
          <rPr>
            <b/>
            <sz val="10"/>
            <color indexed="81"/>
            <rFont val="宋体"/>
            <family val="3"/>
            <charset val="134"/>
          </rPr>
          <t>元，</t>
        </r>
        <r>
          <rPr>
            <b/>
            <sz val="10"/>
            <color indexed="81"/>
            <rFont val="Tahoma"/>
            <family val="2"/>
          </rPr>
          <t>1102-4</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为一张报帐凭证及审批资料。按比例分摊：</t>
        </r>
        <r>
          <rPr>
            <b/>
            <sz val="10"/>
            <color indexed="81"/>
            <rFont val="Tahoma"/>
            <family val="2"/>
          </rPr>
          <t>1102-4</t>
        </r>
        <r>
          <rPr>
            <b/>
            <sz val="10"/>
            <color indexed="81"/>
            <rFont val="宋体"/>
            <family val="3"/>
            <charset val="134"/>
          </rPr>
          <t>为</t>
        </r>
        <r>
          <rPr>
            <b/>
            <sz val="10"/>
            <color indexed="81"/>
            <rFont val="Tahoma"/>
            <family val="2"/>
          </rPr>
          <t>55.</t>
        </r>
        <r>
          <rPr>
            <b/>
            <sz val="10"/>
            <color indexed="81"/>
            <rFont val="宋体"/>
            <family val="3"/>
            <charset val="134"/>
          </rPr>
          <t>５</t>
        </r>
        <r>
          <rPr>
            <b/>
            <sz val="10"/>
            <color indexed="81"/>
            <rFont val="Tahoma"/>
            <family val="2"/>
          </rPr>
          <t>%</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分别为</t>
        </r>
        <r>
          <rPr>
            <b/>
            <sz val="10"/>
            <color indexed="81"/>
            <rFont val="Tahoma"/>
            <family val="2"/>
          </rPr>
          <t xml:space="preserve">22.25%
</t>
        </r>
        <r>
          <rPr>
            <sz val="10"/>
            <color indexed="81"/>
            <rFont val="Tahoma"/>
            <family val="2"/>
          </rPr>
          <t xml:space="preserve">
</t>
        </r>
      </text>
    </comment>
    <comment ref="V31"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月（凭证报帐金额</t>
        </r>
        <r>
          <rPr>
            <b/>
            <sz val="10"/>
            <color indexed="81"/>
            <rFont val="Tahoma"/>
            <family val="2"/>
          </rPr>
          <t>0.9009</t>
        </r>
        <r>
          <rPr>
            <b/>
            <sz val="10"/>
            <color indexed="81"/>
            <rFont val="宋体"/>
            <family val="3"/>
            <charset val="134"/>
          </rPr>
          <t>万元）
编码：</t>
        </r>
        <r>
          <rPr>
            <b/>
            <sz val="10"/>
            <color indexed="81"/>
            <rFont val="Tahoma"/>
            <family val="2"/>
          </rPr>
          <t xml:space="preserve">1409-2
</t>
        </r>
        <r>
          <rPr>
            <b/>
            <sz val="10"/>
            <color indexed="81"/>
            <rFont val="宋体"/>
            <family val="3"/>
            <charset val="134"/>
          </rPr>
          <t>顺辉铂晶巴登酒店保进产教融合本年度专家委员会的工作任务及核心文件进行评审等会务费及专家指导费</t>
        </r>
        <r>
          <rPr>
            <b/>
            <sz val="10"/>
            <color indexed="81"/>
            <rFont val="Tahoma"/>
            <family val="2"/>
          </rPr>
          <t>.</t>
        </r>
        <r>
          <rPr>
            <b/>
            <sz val="10"/>
            <color indexed="81"/>
            <rFont val="宋体"/>
            <family val="3"/>
            <charset val="134"/>
          </rPr>
          <t>其中省示范专家指导费为三张报帐凭证（金额分别为：</t>
        </r>
        <r>
          <rPr>
            <b/>
            <sz val="10"/>
            <color indexed="81"/>
            <rFont val="Tahoma"/>
            <family val="2"/>
          </rPr>
          <t>0.17</t>
        </r>
        <r>
          <rPr>
            <b/>
            <sz val="10"/>
            <color indexed="81"/>
            <rFont val="宋体"/>
            <family val="3"/>
            <charset val="134"/>
          </rPr>
          <t>、</t>
        </r>
        <r>
          <rPr>
            <b/>
            <sz val="10"/>
            <color indexed="81"/>
            <rFont val="Tahoma"/>
            <family val="2"/>
          </rPr>
          <t>1.47</t>
        </r>
        <r>
          <rPr>
            <b/>
            <sz val="10"/>
            <color indexed="81"/>
            <rFont val="宋体"/>
            <family val="3"/>
            <charset val="134"/>
          </rPr>
          <t>、</t>
        </r>
        <r>
          <rPr>
            <b/>
            <sz val="10"/>
            <color indexed="81"/>
            <rFont val="Tahoma"/>
            <family val="2"/>
          </rPr>
          <t>1.45</t>
        </r>
        <r>
          <rPr>
            <b/>
            <sz val="10"/>
            <color indexed="81"/>
            <rFont val="宋体"/>
            <family val="3"/>
            <charset val="134"/>
          </rPr>
          <t xml:space="preserve">万元）
</t>
        </r>
        <r>
          <rPr>
            <b/>
            <sz val="10"/>
            <color indexed="81"/>
            <rFont val="Tahoma"/>
            <family val="2"/>
          </rPr>
          <t>1409-3</t>
        </r>
        <r>
          <rPr>
            <b/>
            <sz val="10"/>
            <color indexed="81"/>
            <rFont val="宋体"/>
            <family val="3"/>
            <charset val="134"/>
          </rPr>
          <t>、</t>
        </r>
        <r>
          <rPr>
            <b/>
            <sz val="10"/>
            <color indexed="81"/>
            <rFont val="Tahoma"/>
            <family val="2"/>
          </rPr>
          <t>1411-2</t>
        </r>
        <r>
          <rPr>
            <b/>
            <sz val="10"/>
            <color indexed="81"/>
            <rFont val="宋体"/>
            <family val="3"/>
            <charset val="134"/>
          </rPr>
          <t>共用审批单及报帐单</t>
        </r>
        <r>
          <rPr>
            <sz val="10"/>
            <color indexed="81"/>
            <rFont val="Tahoma"/>
            <family val="2"/>
          </rPr>
          <t xml:space="preserve">
</t>
        </r>
      </text>
    </comment>
    <comment ref="U33"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49-53#</t>
        </r>
        <r>
          <rPr>
            <b/>
            <sz val="10"/>
            <color indexed="81"/>
            <rFont val="宋体"/>
            <family val="3"/>
            <charset val="134"/>
          </rPr>
          <t>（共</t>
        </r>
        <r>
          <rPr>
            <b/>
            <sz val="10"/>
            <color indexed="81"/>
            <rFont val="Tahoma"/>
            <family val="2"/>
          </rPr>
          <t>5</t>
        </r>
        <r>
          <rPr>
            <b/>
            <sz val="10"/>
            <color indexed="81"/>
            <rFont val="宋体"/>
            <family val="3"/>
            <charset val="134"/>
          </rPr>
          <t>张凭证合计</t>
        </r>
        <r>
          <rPr>
            <b/>
            <sz val="10"/>
            <color indexed="81"/>
            <rFont val="Tahoma"/>
            <family val="2"/>
          </rPr>
          <t>8.38</t>
        </r>
        <r>
          <rPr>
            <b/>
            <sz val="10"/>
            <color indexed="81"/>
            <rFont val="宋体"/>
            <family val="3"/>
            <charset val="134"/>
          </rPr>
          <t>万元）</t>
        </r>
        <r>
          <rPr>
            <b/>
            <sz val="10"/>
            <color indexed="81"/>
            <rFont val="宋体"/>
            <family val="3"/>
            <charset val="134"/>
          </rPr>
          <t>　
预算编码：</t>
        </r>
        <r>
          <rPr>
            <b/>
            <sz val="10"/>
            <color indexed="81"/>
            <rFont val="Tahoma"/>
            <family val="2"/>
          </rPr>
          <t>1411-1
2020</t>
        </r>
        <r>
          <rPr>
            <b/>
            <sz val="10"/>
            <color indexed="81"/>
            <rFont val="宋体"/>
            <family val="3"/>
            <charset val="134"/>
          </rPr>
          <t>年</t>
        </r>
        <r>
          <rPr>
            <b/>
            <sz val="10"/>
            <color indexed="81"/>
            <rFont val="Tahoma"/>
            <family val="2"/>
          </rPr>
          <t>10</t>
        </r>
        <r>
          <rPr>
            <b/>
            <sz val="10"/>
            <color indexed="81"/>
            <rFont val="宋体"/>
            <family val="3"/>
            <charset val="134"/>
          </rPr>
          <t>月建设委员会专家到校指导费
备注：指导费支付合</t>
        </r>
        <r>
          <rPr>
            <b/>
            <sz val="10"/>
            <color indexed="81"/>
            <rFont val="Tahoma"/>
            <family val="2"/>
          </rPr>
          <t>8.38</t>
        </r>
        <r>
          <rPr>
            <b/>
            <sz val="10"/>
            <color indexed="81"/>
            <rFont val="宋体"/>
            <family val="3"/>
            <charset val="134"/>
          </rPr>
          <t>万元，</t>
        </r>
        <r>
          <rPr>
            <b/>
            <sz val="10"/>
            <color indexed="81"/>
            <rFont val="Tahoma"/>
            <family val="2"/>
          </rPr>
          <t>1102-4</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共用报帐凭证及审批资料。按比例分摊：</t>
        </r>
        <r>
          <rPr>
            <b/>
            <sz val="10"/>
            <color indexed="81"/>
            <rFont val="Tahoma"/>
            <family val="2"/>
          </rPr>
          <t>1102-4</t>
        </r>
        <r>
          <rPr>
            <b/>
            <sz val="10"/>
            <color indexed="81"/>
            <rFont val="宋体"/>
            <family val="3"/>
            <charset val="134"/>
          </rPr>
          <t>为</t>
        </r>
        <r>
          <rPr>
            <b/>
            <sz val="10"/>
            <color indexed="81"/>
            <rFont val="Tahoma"/>
            <family val="2"/>
          </rPr>
          <t>55.</t>
        </r>
        <r>
          <rPr>
            <b/>
            <sz val="10"/>
            <color indexed="81"/>
            <rFont val="宋体"/>
            <family val="3"/>
            <charset val="134"/>
          </rPr>
          <t>５</t>
        </r>
        <r>
          <rPr>
            <b/>
            <sz val="10"/>
            <color indexed="81"/>
            <rFont val="Tahoma"/>
            <family val="2"/>
          </rPr>
          <t>%</t>
        </r>
        <r>
          <rPr>
            <b/>
            <sz val="10"/>
            <color indexed="81"/>
            <rFont val="宋体"/>
            <family val="3"/>
            <charset val="134"/>
          </rPr>
          <t>，</t>
        </r>
        <r>
          <rPr>
            <b/>
            <sz val="10"/>
            <color indexed="81"/>
            <rFont val="Tahoma"/>
            <family val="2"/>
          </rPr>
          <t>1409-1</t>
        </r>
        <r>
          <rPr>
            <b/>
            <sz val="10"/>
            <color indexed="81"/>
            <rFont val="宋体"/>
            <family val="3"/>
            <charset val="134"/>
          </rPr>
          <t>、</t>
        </r>
        <r>
          <rPr>
            <b/>
            <sz val="10"/>
            <color indexed="81"/>
            <rFont val="Tahoma"/>
            <family val="2"/>
          </rPr>
          <t>1411-1</t>
        </r>
        <r>
          <rPr>
            <b/>
            <sz val="10"/>
            <color indexed="81"/>
            <rFont val="宋体"/>
            <family val="3"/>
            <charset val="134"/>
          </rPr>
          <t>分别为</t>
        </r>
        <r>
          <rPr>
            <b/>
            <sz val="10"/>
            <color indexed="81"/>
            <rFont val="Tahoma"/>
            <family val="2"/>
          </rPr>
          <t>22.25%</t>
        </r>
      </text>
    </comment>
    <comment ref="V33"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月（凭证报帐金额</t>
        </r>
        <r>
          <rPr>
            <b/>
            <sz val="10"/>
            <color indexed="81"/>
            <rFont val="Tahoma"/>
            <family val="2"/>
          </rPr>
          <t>0.9009</t>
        </r>
        <r>
          <rPr>
            <b/>
            <sz val="10"/>
            <color indexed="81"/>
            <rFont val="宋体"/>
            <family val="3"/>
            <charset val="134"/>
          </rPr>
          <t>万元）
编码：</t>
        </r>
        <r>
          <rPr>
            <b/>
            <sz val="10"/>
            <color indexed="81"/>
            <rFont val="Tahoma"/>
            <family val="2"/>
          </rPr>
          <t xml:space="preserve">1411-2
</t>
        </r>
        <r>
          <rPr>
            <b/>
            <sz val="10"/>
            <color indexed="81"/>
            <rFont val="宋体"/>
            <family val="3"/>
            <charset val="134"/>
          </rPr>
          <t>顺辉铂晶巴登酒店保进产教融合本年度各专业课程标准等会务费及专家指导费</t>
        </r>
        <r>
          <rPr>
            <b/>
            <sz val="10"/>
            <color indexed="81"/>
            <rFont val="Tahoma"/>
            <family val="2"/>
          </rPr>
          <t>.</t>
        </r>
        <r>
          <rPr>
            <b/>
            <sz val="10"/>
            <color indexed="81"/>
            <rFont val="宋体"/>
            <family val="3"/>
            <charset val="134"/>
          </rPr>
          <t>其中省示范专家指导费为三张报帐凭证（金额分别为：</t>
        </r>
        <r>
          <rPr>
            <b/>
            <sz val="10"/>
            <color indexed="81"/>
            <rFont val="Tahoma"/>
            <family val="2"/>
          </rPr>
          <t>0.17</t>
        </r>
        <r>
          <rPr>
            <b/>
            <sz val="10"/>
            <color indexed="81"/>
            <rFont val="宋体"/>
            <family val="3"/>
            <charset val="134"/>
          </rPr>
          <t>、</t>
        </r>
        <r>
          <rPr>
            <b/>
            <sz val="10"/>
            <color indexed="81"/>
            <rFont val="Tahoma"/>
            <family val="2"/>
          </rPr>
          <t>1.47</t>
        </r>
        <r>
          <rPr>
            <b/>
            <sz val="10"/>
            <color indexed="81"/>
            <rFont val="宋体"/>
            <family val="3"/>
            <charset val="134"/>
          </rPr>
          <t>、</t>
        </r>
        <r>
          <rPr>
            <b/>
            <sz val="10"/>
            <color indexed="81"/>
            <rFont val="Tahoma"/>
            <family val="2"/>
          </rPr>
          <t>1.45</t>
        </r>
        <r>
          <rPr>
            <b/>
            <sz val="10"/>
            <color indexed="81"/>
            <rFont val="宋体"/>
            <family val="3"/>
            <charset val="134"/>
          </rPr>
          <t>万元）</t>
        </r>
        <r>
          <rPr>
            <sz val="10"/>
            <color indexed="81"/>
            <rFont val="Tahoma"/>
            <family val="2"/>
          </rPr>
          <t xml:space="preserve">
</t>
        </r>
        <r>
          <rPr>
            <b/>
            <sz val="10"/>
            <color indexed="81"/>
            <rFont val="Tahoma"/>
            <family val="2"/>
          </rPr>
          <t>1409-3</t>
        </r>
        <r>
          <rPr>
            <b/>
            <sz val="10"/>
            <color indexed="81"/>
            <rFont val="宋体"/>
            <family val="3"/>
            <charset val="134"/>
          </rPr>
          <t>、</t>
        </r>
        <r>
          <rPr>
            <b/>
            <sz val="10"/>
            <color indexed="81"/>
            <rFont val="Tahoma"/>
            <family val="2"/>
          </rPr>
          <t>1411-2</t>
        </r>
        <r>
          <rPr>
            <b/>
            <sz val="10"/>
            <color indexed="81"/>
            <rFont val="宋体"/>
            <family val="3"/>
            <charset val="134"/>
          </rPr>
          <t>共用审批单及报帐单</t>
        </r>
      </text>
    </comment>
    <comment ref="U35"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1413-1
</t>
        </r>
        <r>
          <rPr>
            <b/>
            <sz val="10"/>
            <color indexed="81"/>
            <rFont val="宋体"/>
            <family val="3"/>
            <charset val="134"/>
          </rPr>
          <t xml:space="preserve">
君怡文化传播公司宣传制作费</t>
        </r>
        <r>
          <rPr>
            <sz val="10"/>
            <color indexed="81"/>
            <rFont val="Tahoma"/>
            <family val="2"/>
          </rPr>
          <t xml:space="preserve">
</t>
        </r>
      </text>
    </comment>
    <comment ref="F36"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G36"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U36"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1414-1
</t>
        </r>
        <r>
          <rPr>
            <b/>
            <sz val="10"/>
            <color indexed="81"/>
            <rFont val="宋体"/>
            <family val="3"/>
            <charset val="134"/>
          </rPr>
          <t>绵阳职业技术学院为促进产教融合，进一步提升专业老师的技能水平和能力，通过技能大师工作室的平台对教师进行提升。</t>
        </r>
        <r>
          <rPr>
            <b/>
            <sz val="10"/>
            <color indexed="81"/>
            <rFont val="Tahoma"/>
            <family val="2"/>
          </rPr>
          <t>1414-1</t>
        </r>
        <r>
          <rPr>
            <b/>
            <sz val="10"/>
            <color indexed="81"/>
            <rFont val="宋体"/>
            <family val="3"/>
            <charset val="134"/>
          </rPr>
          <t>、</t>
        </r>
        <r>
          <rPr>
            <b/>
            <sz val="10"/>
            <color indexed="81"/>
            <rFont val="Tahoma"/>
            <family val="2"/>
          </rPr>
          <t>1415-3</t>
        </r>
        <r>
          <rPr>
            <b/>
            <sz val="10"/>
            <color indexed="81"/>
            <rFont val="宋体"/>
            <family val="3"/>
            <charset val="134"/>
          </rPr>
          <t>、</t>
        </r>
        <r>
          <rPr>
            <b/>
            <sz val="10"/>
            <color indexed="81"/>
            <rFont val="Tahoma"/>
            <family val="2"/>
          </rPr>
          <t>1416-4</t>
        </r>
        <r>
          <rPr>
            <b/>
            <sz val="10"/>
            <color indexed="81"/>
            <rFont val="宋体"/>
            <family val="3"/>
            <charset val="134"/>
          </rPr>
          <t>为同一报帐凭证及审批单</t>
        </r>
        <r>
          <rPr>
            <sz val="10"/>
            <color indexed="81"/>
            <rFont val="Tahoma"/>
            <family val="2"/>
          </rPr>
          <t xml:space="preserve">
</t>
        </r>
      </text>
    </comment>
    <comment ref="F37"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7"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U37" authorId="1">
      <text>
        <r>
          <rPr>
            <b/>
            <sz val="10"/>
            <color indexed="81"/>
            <rFont val="Tahoma"/>
            <family val="2"/>
          </rPr>
          <t>2021</t>
        </r>
        <r>
          <rPr>
            <b/>
            <sz val="10"/>
            <color indexed="81"/>
            <rFont val="宋体"/>
            <family val="3"/>
            <charset val="134"/>
          </rPr>
          <t>年</t>
        </r>
        <r>
          <rPr>
            <b/>
            <sz val="10"/>
            <color indexed="81"/>
            <rFont val="Tahoma"/>
            <family val="2"/>
          </rPr>
          <t>10</t>
        </r>
        <r>
          <rPr>
            <b/>
            <sz val="10"/>
            <color indexed="81"/>
            <rFont val="宋体"/>
            <family val="3"/>
            <charset val="134"/>
          </rPr>
          <t>月记</t>
        </r>
        <r>
          <rPr>
            <b/>
            <sz val="10"/>
            <color indexed="81"/>
            <rFont val="Tahoma"/>
            <family val="2"/>
          </rPr>
          <t xml:space="preserve">  
</t>
        </r>
        <r>
          <rPr>
            <b/>
            <sz val="10"/>
            <color indexed="81"/>
            <rFont val="宋体"/>
            <family val="3"/>
            <charset val="134"/>
          </rPr>
          <t>预算编码：</t>
        </r>
        <r>
          <rPr>
            <b/>
            <sz val="10"/>
            <color indexed="81"/>
            <rFont val="Tahoma"/>
            <family val="2"/>
          </rPr>
          <t xml:space="preserve">1415-1
</t>
        </r>
        <r>
          <rPr>
            <b/>
            <sz val="10"/>
            <color indexed="81"/>
            <rFont val="宋体"/>
            <family val="3"/>
            <charset val="134"/>
          </rPr>
          <t>备注：打造特色师资队伍成都汽车职业技术学校培训费</t>
        </r>
        <r>
          <rPr>
            <sz val="10"/>
            <color indexed="81"/>
            <rFont val="Tahoma"/>
            <family val="2"/>
          </rPr>
          <t xml:space="preserve">
</t>
        </r>
      </text>
    </comment>
    <comment ref="V37" authorId="1">
      <text>
        <r>
          <rPr>
            <b/>
            <sz val="10"/>
            <color indexed="81"/>
            <rFont val="Tahoma"/>
            <family val="2"/>
          </rPr>
          <t>2021</t>
        </r>
        <r>
          <rPr>
            <b/>
            <sz val="10"/>
            <color indexed="81"/>
            <rFont val="宋体"/>
            <family val="3"/>
            <charset val="134"/>
          </rPr>
          <t>年</t>
        </r>
        <r>
          <rPr>
            <b/>
            <sz val="10"/>
            <color indexed="81"/>
            <rFont val="Tahoma"/>
            <family val="2"/>
          </rPr>
          <t>10</t>
        </r>
        <r>
          <rPr>
            <b/>
            <sz val="10"/>
            <color indexed="81"/>
            <rFont val="宋体"/>
            <family val="3"/>
            <charset val="134"/>
          </rPr>
          <t>月记</t>
        </r>
        <r>
          <rPr>
            <b/>
            <sz val="10"/>
            <color indexed="81"/>
            <rFont val="Tahoma"/>
            <family val="2"/>
          </rPr>
          <t xml:space="preserve">  
</t>
        </r>
        <r>
          <rPr>
            <b/>
            <sz val="10"/>
            <color indexed="81"/>
            <rFont val="宋体"/>
            <family val="3"/>
            <charset val="134"/>
          </rPr>
          <t>预算编码：</t>
        </r>
        <r>
          <rPr>
            <b/>
            <sz val="10"/>
            <color indexed="81"/>
            <rFont val="Tahoma"/>
            <family val="2"/>
          </rPr>
          <t xml:space="preserve">1415-2
</t>
        </r>
        <r>
          <rPr>
            <b/>
            <sz val="10"/>
            <color indexed="81"/>
            <rFont val="宋体"/>
            <family val="3"/>
            <charset val="134"/>
          </rPr>
          <t>备注：打造特色师资队伍张利报差旅费</t>
        </r>
        <r>
          <rPr>
            <b/>
            <sz val="10"/>
            <color indexed="81"/>
            <rFont val="Tahoma"/>
            <family val="2"/>
          </rPr>
          <t>822</t>
        </r>
        <r>
          <rPr>
            <b/>
            <sz val="10"/>
            <color indexed="81"/>
            <rFont val="宋体"/>
            <family val="3"/>
            <charset val="134"/>
          </rPr>
          <t>元及住宿费</t>
        </r>
        <r>
          <rPr>
            <b/>
            <sz val="10"/>
            <color indexed="81"/>
            <rFont val="Tahoma"/>
            <family val="2"/>
          </rPr>
          <t>750</t>
        </r>
        <r>
          <rPr>
            <b/>
            <sz val="10"/>
            <color indexed="81"/>
            <rFont val="宋体"/>
            <family val="3"/>
            <charset val="134"/>
          </rPr>
          <t>元</t>
        </r>
        <r>
          <rPr>
            <sz val="10"/>
            <color indexed="81"/>
            <rFont val="Tahoma"/>
            <family val="2"/>
          </rPr>
          <t xml:space="preserve">
</t>
        </r>
      </text>
    </comment>
    <comment ref="W3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1415-3
</t>
        </r>
        <r>
          <rPr>
            <b/>
            <sz val="10"/>
            <color indexed="81"/>
            <rFont val="宋体"/>
            <family val="3"/>
            <charset val="134"/>
          </rPr>
          <t>绵阳职业技术学院为促进产教融合，进一步提升专业老师的技能水平和能力，通过技能大师工作室的平台对教师进行提升。</t>
        </r>
        <r>
          <rPr>
            <b/>
            <sz val="10"/>
            <color indexed="81"/>
            <rFont val="Tahoma"/>
            <family val="2"/>
          </rPr>
          <t>1414-1</t>
        </r>
        <r>
          <rPr>
            <b/>
            <sz val="10"/>
            <color indexed="81"/>
            <rFont val="宋体"/>
            <family val="3"/>
            <charset val="134"/>
          </rPr>
          <t>、</t>
        </r>
        <r>
          <rPr>
            <b/>
            <sz val="10"/>
            <color indexed="81"/>
            <rFont val="Tahoma"/>
            <family val="2"/>
          </rPr>
          <t>1415-3</t>
        </r>
        <r>
          <rPr>
            <b/>
            <sz val="10"/>
            <color indexed="81"/>
            <rFont val="宋体"/>
            <family val="3"/>
            <charset val="134"/>
          </rPr>
          <t>、</t>
        </r>
        <r>
          <rPr>
            <b/>
            <sz val="10"/>
            <color indexed="81"/>
            <rFont val="Tahoma"/>
            <family val="2"/>
          </rPr>
          <t>1416-4</t>
        </r>
        <r>
          <rPr>
            <b/>
            <sz val="10"/>
            <color indexed="81"/>
            <rFont val="宋体"/>
            <family val="3"/>
            <charset val="134"/>
          </rPr>
          <t>为同一报帐凭证及审批单</t>
        </r>
        <r>
          <rPr>
            <sz val="10"/>
            <color indexed="81"/>
            <rFont val="Tahoma"/>
            <family val="2"/>
          </rPr>
          <t xml:space="preserve">
</t>
        </r>
      </text>
    </comment>
    <comment ref="F38"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8" authorId="2">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U38" authorId="1">
      <text>
        <r>
          <rPr>
            <b/>
            <sz val="10"/>
            <color indexed="81"/>
            <rFont val="Tahoma"/>
            <family val="2"/>
          </rPr>
          <t>2021</t>
        </r>
        <r>
          <rPr>
            <b/>
            <sz val="10"/>
            <color indexed="81"/>
            <rFont val="宋体"/>
            <family val="3"/>
            <charset val="134"/>
          </rPr>
          <t>年</t>
        </r>
        <r>
          <rPr>
            <b/>
            <sz val="10"/>
            <color indexed="81"/>
            <rFont val="Tahoma"/>
            <family val="2"/>
          </rPr>
          <t>9</t>
        </r>
        <r>
          <rPr>
            <b/>
            <sz val="10"/>
            <color indexed="81"/>
            <rFont val="宋体"/>
            <family val="3"/>
            <charset val="134"/>
          </rPr>
          <t>月
编号：</t>
        </r>
        <r>
          <rPr>
            <b/>
            <sz val="10"/>
            <color indexed="81"/>
            <rFont val="Tahoma"/>
            <family val="2"/>
          </rPr>
          <t xml:space="preserve">1416-1
</t>
        </r>
        <r>
          <rPr>
            <b/>
            <sz val="10"/>
            <color indexed="81"/>
            <rFont val="宋体"/>
            <family val="3"/>
            <charset val="134"/>
          </rPr>
          <t>备注：吉力等参加中职学校技能大赛指导教师技能提升差旅费</t>
        </r>
        <r>
          <rPr>
            <sz val="10"/>
            <color indexed="81"/>
            <rFont val="Tahoma"/>
            <family val="2"/>
          </rPr>
          <t xml:space="preserve">
</t>
        </r>
      </text>
    </comment>
    <comment ref="V38" authorId="1">
      <text>
        <r>
          <rPr>
            <b/>
            <sz val="10"/>
            <color indexed="81"/>
            <rFont val="宋体"/>
            <family val="3"/>
            <charset val="134"/>
          </rPr>
          <t>编号：</t>
        </r>
        <r>
          <rPr>
            <b/>
            <sz val="10"/>
            <color indexed="81"/>
            <rFont val="Tahoma"/>
            <family val="2"/>
          </rPr>
          <t xml:space="preserve">1416-2
</t>
        </r>
        <r>
          <rPr>
            <b/>
            <sz val="10"/>
            <color indexed="81"/>
            <rFont val="宋体"/>
            <family val="3"/>
            <charset val="134"/>
          </rPr>
          <t xml:space="preserve">备注：四川金指南教育科技公司中职学校技能大赛指导教师技能提升培训指导费
</t>
        </r>
        <r>
          <rPr>
            <sz val="10"/>
            <color indexed="81"/>
            <rFont val="Tahoma"/>
            <family val="2"/>
          </rPr>
          <t xml:space="preserve">
</t>
        </r>
      </text>
    </comment>
    <comment ref="W38" authorId="1">
      <text>
        <r>
          <rPr>
            <b/>
            <sz val="10"/>
            <color indexed="81"/>
            <rFont val="宋体"/>
            <family val="3"/>
            <charset val="134"/>
          </rPr>
          <t>2021年11月
编码：1416-3
四川汽车技术学院李杰工作室培训.为促进产教融合，进一步提升专业老师的技能水平和能力，通过技能大师工作室的平台对教师进行提升。</t>
        </r>
        <r>
          <rPr>
            <sz val="10"/>
            <color indexed="81"/>
            <rFont val="Tahoma"/>
            <family val="2"/>
          </rPr>
          <t xml:space="preserve">
</t>
        </r>
      </text>
    </comment>
    <comment ref="X38" authorId="1">
      <text>
        <r>
          <rPr>
            <b/>
            <sz val="10"/>
            <color indexed="81"/>
            <rFont val="宋体"/>
            <family val="3"/>
            <charset val="134"/>
          </rPr>
          <t>2021年11月
编码：1416-4
绵阳职业技术学院为促进产教融合，进一步提升专业老师的技能水平和能力，通过技能大师工作室的平台对教师进行提升。1414-1、1415-3、1416-4为同一报帐凭证及审批单</t>
        </r>
        <r>
          <rPr>
            <sz val="10"/>
            <color indexed="81"/>
            <rFont val="Tahoma"/>
            <family val="2"/>
          </rPr>
          <t xml:space="preserve">
</t>
        </r>
      </text>
    </comment>
    <comment ref="Y38"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1416-5
</t>
        </r>
        <r>
          <rPr>
            <b/>
            <sz val="10"/>
            <color indexed="81"/>
            <rFont val="宋体"/>
            <family val="3"/>
            <charset val="134"/>
          </rPr>
          <t>双流区缘铁恒通机电经营部李杰劳模创新工作室教师和学生参加技能大赛训练耗材</t>
        </r>
        <r>
          <rPr>
            <b/>
            <sz val="10"/>
            <color indexed="81"/>
            <rFont val="Tahoma"/>
            <family val="2"/>
          </rPr>
          <t xml:space="preserve">
</t>
        </r>
        <r>
          <rPr>
            <sz val="10"/>
            <color indexed="81"/>
            <rFont val="Tahoma"/>
            <family val="2"/>
          </rPr>
          <t xml:space="preserve">
</t>
        </r>
      </text>
    </comment>
    <comment ref="U39"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17#</t>
        </r>
        <r>
          <rPr>
            <b/>
            <sz val="10"/>
            <color indexed="81"/>
            <rFont val="宋体"/>
            <family val="3"/>
            <charset val="134"/>
          </rPr>
          <t xml:space="preserve">
预算编码：</t>
        </r>
        <r>
          <rPr>
            <b/>
            <sz val="10"/>
            <color indexed="81"/>
            <rFont val="Tahoma"/>
            <family val="2"/>
          </rPr>
          <t>1501-1</t>
        </r>
        <r>
          <rPr>
            <b/>
            <sz val="10"/>
            <color indexed="81"/>
            <rFont val="宋体"/>
            <family val="3"/>
            <charset val="134"/>
          </rPr>
          <t xml:space="preserve">
</t>
        </r>
        <r>
          <rPr>
            <b/>
            <sz val="10"/>
            <color indexed="81"/>
            <rFont val="Tahoma"/>
            <family val="2"/>
          </rPr>
          <t>11</t>
        </r>
        <r>
          <rPr>
            <b/>
            <sz val="10"/>
            <color indexed="81"/>
            <rFont val="宋体"/>
            <family val="3"/>
            <charset val="134"/>
          </rPr>
          <t>月</t>
        </r>
        <r>
          <rPr>
            <b/>
            <sz val="10"/>
            <color indexed="81"/>
            <rFont val="Tahoma"/>
            <family val="2"/>
          </rPr>
          <t>20-22</t>
        </r>
        <r>
          <rPr>
            <b/>
            <sz val="10"/>
            <color indexed="81"/>
            <rFont val="宋体"/>
            <family val="3"/>
            <charset val="134"/>
          </rPr>
          <t>日内江职业技术学院考察调研住宿费</t>
        </r>
        <r>
          <rPr>
            <sz val="10"/>
            <color indexed="81"/>
            <rFont val="Tahoma"/>
            <family val="2"/>
          </rPr>
          <t xml:space="preserve">
</t>
        </r>
      </text>
    </comment>
    <comment ref="V39"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18#</t>
        </r>
        <r>
          <rPr>
            <b/>
            <sz val="10"/>
            <color indexed="81"/>
            <rFont val="宋体"/>
            <family val="3"/>
            <charset val="134"/>
          </rPr>
          <t xml:space="preserve">
预算编码：</t>
        </r>
        <r>
          <rPr>
            <b/>
            <sz val="10"/>
            <color indexed="81"/>
            <rFont val="Tahoma"/>
            <family val="2"/>
          </rPr>
          <t>1501-2</t>
        </r>
        <r>
          <rPr>
            <b/>
            <sz val="10"/>
            <color indexed="81"/>
            <rFont val="宋体"/>
            <family val="3"/>
            <charset val="134"/>
          </rPr>
          <t xml:space="preserve">
</t>
        </r>
        <r>
          <rPr>
            <b/>
            <sz val="10"/>
            <color indexed="81"/>
            <rFont val="Tahoma"/>
            <family val="2"/>
          </rPr>
          <t>11</t>
        </r>
        <r>
          <rPr>
            <b/>
            <sz val="10"/>
            <color indexed="81"/>
            <rFont val="宋体"/>
            <family val="3"/>
            <charset val="134"/>
          </rPr>
          <t>月</t>
        </r>
        <r>
          <rPr>
            <b/>
            <sz val="10"/>
            <color indexed="81"/>
            <rFont val="Tahoma"/>
            <family val="2"/>
          </rPr>
          <t>20-22</t>
        </r>
        <r>
          <rPr>
            <b/>
            <sz val="10"/>
            <color indexed="81"/>
            <rFont val="宋体"/>
            <family val="3"/>
            <charset val="134"/>
          </rPr>
          <t>日内江职业技术学院考察调研差旅费</t>
        </r>
        <r>
          <rPr>
            <sz val="10"/>
            <color indexed="81"/>
            <rFont val="Tahoma"/>
            <family val="2"/>
          </rPr>
          <t xml:space="preserve">
</t>
        </r>
      </text>
    </comment>
    <comment ref="W39" authorId="1">
      <text>
        <r>
          <rPr>
            <b/>
            <sz val="10"/>
            <color indexed="81"/>
            <rFont val="宋体"/>
            <family val="3"/>
            <charset val="134"/>
          </rPr>
          <t xml:space="preserve">2021年5月记帐32 
预算编码：1501-3
11月25日至27日杨远辉等至深圳龙华区2020年技能人才校企合作交流会差旅费
</t>
        </r>
        <r>
          <rPr>
            <sz val="10"/>
            <color indexed="81"/>
            <rFont val="Tahoma"/>
            <family val="2"/>
          </rPr>
          <t xml:space="preserve">
</t>
        </r>
      </text>
    </comment>
    <comment ref="X39"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1502-4
</t>
        </r>
        <r>
          <rPr>
            <b/>
            <sz val="10"/>
            <color indexed="81"/>
            <rFont val="宋体"/>
            <family val="3"/>
            <charset val="134"/>
          </rPr>
          <t>君怡文化传播公司宣传制作费</t>
        </r>
      </text>
    </comment>
    <comment ref="U40" authorId="1">
      <text>
        <r>
          <rPr>
            <b/>
            <sz val="10"/>
            <color indexed="81"/>
            <rFont val="Tahoma"/>
            <family val="2"/>
          </rPr>
          <t>2020</t>
        </r>
        <r>
          <rPr>
            <b/>
            <sz val="10"/>
            <color indexed="81"/>
            <rFont val="宋体"/>
            <family val="3"/>
            <charset val="134"/>
          </rPr>
          <t>年</t>
        </r>
        <r>
          <rPr>
            <b/>
            <sz val="10"/>
            <color indexed="81"/>
            <rFont val="Tahoma"/>
            <family val="2"/>
          </rPr>
          <t>10</t>
        </r>
        <r>
          <rPr>
            <b/>
            <sz val="10"/>
            <color indexed="81"/>
            <rFont val="宋体"/>
            <family val="3"/>
            <charset val="134"/>
          </rPr>
          <t>月记帐</t>
        </r>
        <r>
          <rPr>
            <b/>
            <sz val="10"/>
            <color indexed="81"/>
            <rFont val="Tahoma"/>
            <family val="2"/>
          </rPr>
          <t>49#</t>
        </r>
        <r>
          <rPr>
            <sz val="10"/>
            <color indexed="81"/>
            <rFont val="Tahoma"/>
            <family val="2"/>
          </rPr>
          <t xml:space="preserve">
</t>
        </r>
        <r>
          <rPr>
            <sz val="10"/>
            <color indexed="81"/>
            <rFont val="宋体"/>
            <family val="3"/>
            <charset val="134"/>
          </rPr>
          <t xml:space="preserve">
预算编码：</t>
        </r>
        <r>
          <rPr>
            <sz val="10"/>
            <color indexed="81"/>
            <rFont val="Tahoma"/>
            <family val="2"/>
          </rPr>
          <t xml:space="preserve">1502-1
</t>
        </r>
        <r>
          <rPr>
            <sz val="10"/>
            <color indexed="81"/>
            <rFont val="宋体"/>
            <family val="3"/>
            <charset val="134"/>
          </rPr>
          <t xml:space="preserve">江油君怡文化传播公司主教联盟资料广告费
</t>
        </r>
      </text>
    </comment>
    <comment ref="V40" authorId="1">
      <text>
        <r>
          <rPr>
            <b/>
            <sz val="10"/>
            <color indexed="81"/>
            <rFont val="宋体"/>
            <family val="3"/>
            <charset val="134"/>
          </rPr>
          <t xml:space="preserve">2020年11月记帐76 #
预算编码：1502-2
汽车专业产教联盟预备会接待费
</t>
        </r>
        <r>
          <rPr>
            <sz val="10"/>
            <color indexed="81"/>
            <rFont val="Tahoma"/>
            <family val="2"/>
          </rPr>
          <t xml:space="preserve">
</t>
        </r>
      </text>
    </comment>
    <comment ref="W40" authorId="1">
      <text>
        <r>
          <rPr>
            <b/>
            <sz val="10"/>
            <color indexed="81"/>
            <rFont val="Tahoma"/>
            <family val="2"/>
          </rPr>
          <t>2020</t>
        </r>
        <r>
          <rPr>
            <b/>
            <sz val="10"/>
            <color indexed="81"/>
            <rFont val="宋体"/>
            <family val="3"/>
            <charset val="134"/>
          </rPr>
          <t>年</t>
        </r>
        <r>
          <rPr>
            <b/>
            <sz val="10"/>
            <color indexed="81"/>
            <rFont val="Tahoma"/>
            <family val="2"/>
          </rPr>
          <t xml:space="preserve">
</t>
        </r>
        <r>
          <rPr>
            <b/>
            <sz val="10"/>
            <color indexed="81"/>
            <rFont val="宋体"/>
            <family val="3"/>
            <charset val="134"/>
          </rPr>
          <t>预算编码：</t>
        </r>
        <r>
          <rPr>
            <b/>
            <sz val="10"/>
            <color indexed="81"/>
            <rFont val="Tahoma"/>
            <family val="2"/>
          </rPr>
          <t xml:space="preserve">1502-3
</t>
        </r>
        <r>
          <rPr>
            <b/>
            <sz val="10"/>
            <color indexed="81"/>
            <rFont val="宋体"/>
            <family val="3"/>
            <charset val="134"/>
          </rPr>
          <t>冲减</t>
        </r>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76 #</t>
        </r>
        <r>
          <rPr>
            <b/>
            <sz val="10"/>
            <color indexed="81"/>
            <rFont val="宋体"/>
            <family val="3"/>
            <charset val="134"/>
          </rPr>
          <t xml:space="preserve">汽车专业产教联盟预备会接待费
</t>
        </r>
        <r>
          <rPr>
            <sz val="10"/>
            <color indexed="81"/>
            <rFont val="Tahoma"/>
            <family val="2"/>
          </rPr>
          <t xml:space="preserve">
</t>
        </r>
      </text>
    </comment>
    <comment ref="X40"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1502-3
</t>
        </r>
        <r>
          <rPr>
            <b/>
            <sz val="10"/>
            <color indexed="81"/>
            <rFont val="宋体"/>
            <family val="3"/>
            <charset val="134"/>
          </rPr>
          <t>赖蓉、陈俊超到内江参加川南职业教育集团职业教育联盟中高职衔接论坛差旅费</t>
        </r>
        <r>
          <rPr>
            <sz val="10"/>
            <color indexed="81"/>
            <rFont val="Tahoma"/>
            <family val="2"/>
          </rPr>
          <t xml:space="preserve">
</t>
        </r>
      </text>
    </comment>
    <comment ref="Y40"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1502-4
</t>
        </r>
        <r>
          <rPr>
            <b/>
            <sz val="10"/>
            <color indexed="81"/>
            <rFont val="宋体"/>
            <family val="3"/>
            <charset val="134"/>
          </rPr>
          <t>赖蓉、陈俊超到内江参加川南职业教育集团职业教育联盟中高职衔接论坛住宿费</t>
        </r>
        <r>
          <rPr>
            <sz val="10"/>
            <color indexed="81"/>
            <rFont val="Tahoma"/>
            <family val="2"/>
          </rPr>
          <t xml:space="preserve">
</t>
        </r>
      </text>
    </comment>
    <comment ref="Z40" authorId="1">
      <text>
        <r>
          <rPr>
            <b/>
            <sz val="10"/>
            <color indexed="81"/>
            <rFont val="Tahoma"/>
            <family val="2"/>
          </rPr>
          <t>2021</t>
        </r>
        <r>
          <rPr>
            <b/>
            <sz val="10"/>
            <color indexed="81"/>
            <rFont val="宋体"/>
            <family val="3"/>
            <charset val="134"/>
          </rPr>
          <t>年
编码：</t>
        </r>
        <r>
          <rPr>
            <b/>
            <sz val="10"/>
            <color indexed="81"/>
            <rFont val="Tahoma"/>
            <family val="2"/>
          </rPr>
          <t xml:space="preserve">1502-6
</t>
        </r>
        <r>
          <rPr>
            <b/>
            <sz val="10"/>
            <color indexed="81"/>
            <rFont val="宋体"/>
            <family val="3"/>
            <charset val="134"/>
          </rPr>
          <t>四川财经职业学院五年制贯通培训费</t>
        </r>
        <r>
          <rPr>
            <sz val="10"/>
            <color indexed="81"/>
            <rFont val="Tahoma"/>
            <family val="2"/>
          </rPr>
          <t xml:space="preserve">
</t>
        </r>
      </text>
    </comment>
    <comment ref="AA40"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1502-7
</t>
        </r>
        <r>
          <rPr>
            <b/>
            <sz val="10"/>
            <color indexed="81"/>
            <rFont val="宋体"/>
            <family val="3"/>
            <charset val="134"/>
          </rPr>
          <t>四川宝川精密机械公司技能赛前数车、普车维修维护</t>
        </r>
        <r>
          <rPr>
            <sz val="10"/>
            <color indexed="81"/>
            <rFont val="Tahoma"/>
            <family val="2"/>
          </rPr>
          <t xml:space="preserve">
</t>
        </r>
      </text>
    </comment>
    <comment ref="AB40"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1501-8
</t>
        </r>
        <r>
          <rPr>
            <b/>
            <sz val="10"/>
            <color indexed="81"/>
            <rFont val="宋体"/>
            <family val="3"/>
            <charset val="134"/>
          </rPr>
          <t>君怡文化传播公司宣传制作费</t>
        </r>
        <r>
          <rPr>
            <sz val="10"/>
            <color indexed="81"/>
            <rFont val="Tahoma"/>
            <family val="2"/>
          </rPr>
          <t xml:space="preserve">
</t>
        </r>
      </text>
    </comment>
    <comment ref="U41"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t>
        </r>
        <r>
          <rPr>
            <b/>
            <sz val="10"/>
            <color indexed="81"/>
            <rFont val="Tahoma"/>
            <family val="2"/>
          </rPr>
          <t>65#</t>
        </r>
        <r>
          <rPr>
            <b/>
            <sz val="10"/>
            <color indexed="81"/>
            <rFont val="宋体"/>
            <family val="3"/>
            <charset val="134"/>
          </rPr>
          <t xml:space="preserve">
预算编码：</t>
        </r>
        <r>
          <rPr>
            <b/>
            <sz val="10"/>
            <color indexed="81"/>
            <rFont val="Tahoma"/>
            <family val="2"/>
          </rPr>
          <t xml:space="preserve">1601-1
</t>
        </r>
        <r>
          <rPr>
            <b/>
            <sz val="10"/>
            <color indexed="81"/>
            <rFont val="宋体"/>
            <family val="3"/>
            <charset val="134"/>
          </rPr>
          <t>吉利汽车陈经理一行</t>
        </r>
        <r>
          <rPr>
            <b/>
            <sz val="10"/>
            <color indexed="81"/>
            <rFont val="Tahoma"/>
            <family val="2"/>
          </rPr>
          <t>8</t>
        </r>
        <r>
          <rPr>
            <b/>
            <sz val="10"/>
            <color indexed="81"/>
            <rFont val="宋体"/>
            <family val="3"/>
            <charset val="134"/>
          </rPr>
          <t>人至江油职中交流广告制作费</t>
        </r>
      </text>
    </comment>
    <comment ref="V41"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 xml:space="preserve">5#
</t>
        </r>
        <r>
          <rPr>
            <b/>
            <sz val="10"/>
            <color indexed="81"/>
            <rFont val="宋体"/>
            <family val="3"/>
            <charset val="134"/>
          </rPr>
          <t xml:space="preserve">
预算编码：</t>
        </r>
        <r>
          <rPr>
            <b/>
            <sz val="10"/>
            <color indexed="81"/>
            <rFont val="Tahoma"/>
            <family val="2"/>
          </rPr>
          <t xml:space="preserve">1601-3
</t>
        </r>
        <r>
          <rPr>
            <b/>
            <sz val="10"/>
            <color indexed="81"/>
            <rFont val="宋体"/>
            <family val="3"/>
            <charset val="134"/>
          </rPr>
          <t>吉利汽车陈经理一行</t>
        </r>
        <r>
          <rPr>
            <b/>
            <sz val="10"/>
            <color indexed="81"/>
            <rFont val="Tahoma"/>
            <family val="2"/>
          </rPr>
          <t>8</t>
        </r>
        <r>
          <rPr>
            <b/>
            <sz val="10"/>
            <color indexed="81"/>
            <rFont val="宋体"/>
            <family val="3"/>
            <charset val="134"/>
          </rPr>
          <t>人至江油职中交流接待费</t>
        </r>
        <r>
          <rPr>
            <sz val="10"/>
            <color indexed="81"/>
            <rFont val="Tahoma"/>
            <family val="2"/>
          </rPr>
          <t xml:space="preserve">
</t>
        </r>
      </text>
    </comment>
    <comment ref="W41" authorId="1">
      <text>
        <r>
          <rPr>
            <b/>
            <sz val="10"/>
            <color indexed="81"/>
            <rFont val="Tahoma"/>
            <family val="2"/>
          </rPr>
          <t>2020</t>
        </r>
        <r>
          <rPr>
            <b/>
            <sz val="10"/>
            <color indexed="81"/>
            <rFont val="宋体"/>
            <family val="3"/>
            <charset val="134"/>
          </rPr>
          <t>年</t>
        </r>
        <r>
          <rPr>
            <b/>
            <sz val="10"/>
            <color indexed="81"/>
            <rFont val="Tahoma"/>
            <family val="2"/>
          </rPr>
          <t>10</t>
        </r>
        <r>
          <rPr>
            <b/>
            <sz val="10"/>
            <color indexed="81"/>
            <rFont val="宋体"/>
            <family val="3"/>
            <charset val="134"/>
          </rPr>
          <t>月记帐</t>
        </r>
        <r>
          <rPr>
            <b/>
            <sz val="10"/>
            <color indexed="81"/>
            <rFont val="Tahoma"/>
            <family val="2"/>
          </rPr>
          <t xml:space="preserve">51 #
</t>
        </r>
        <r>
          <rPr>
            <b/>
            <sz val="10"/>
            <color indexed="81"/>
            <rFont val="宋体"/>
            <family val="3"/>
            <charset val="134"/>
          </rPr>
          <t>预算编码：</t>
        </r>
        <r>
          <rPr>
            <b/>
            <sz val="10"/>
            <color indexed="81"/>
            <rFont val="Tahoma"/>
            <family val="2"/>
          </rPr>
          <t xml:space="preserve">1601-2
</t>
        </r>
        <r>
          <rPr>
            <b/>
            <sz val="10"/>
            <color indexed="81"/>
            <rFont val="宋体"/>
            <family val="3"/>
            <charset val="134"/>
          </rPr>
          <t>吉利赠送教学用车一辆由浙江运回学校运费</t>
        </r>
        <r>
          <rPr>
            <sz val="10"/>
            <color indexed="81"/>
            <rFont val="Tahoma"/>
            <family val="2"/>
          </rPr>
          <t xml:space="preserve">
</t>
        </r>
      </text>
    </comment>
    <comment ref="X41" authorId="1">
      <text>
        <r>
          <rPr>
            <b/>
            <sz val="10"/>
            <color indexed="81"/>
            <rFont val="Tahoma"/>
            <family val="2"/>
          </rPr>
          <t>2020</t>
        </r>
        <r>
          <rPr>
            <b/>
            <sz val="10"/>
            <color indexed="81"/>
            <rFont val="宋体"/>
            <family val="3"/>
            <charset val="134"/>
          </rPr>
          <t>年</t>
        </r>
        <r>
          <rPr>
            <b/>
            <sz val="10"/>
            <color indexed="81"/>
            <rFont val="Tahoma"/>
            <family val="2"/>
          </rPr>
          <t xml:space="preserve">
</t>
        </r>
        <r>
          <rPr>
            <b/>
            <sz val="10"/>
            <color indexed="81"/>
            <rFont val="宋体"/>
            <family val="3"/>
            <charset val="134"/>
          </rPr>
          <t>预算编码：</t>
        </r>
        <r>
          <rPr>
            <b/>
            <sz val="10"/>
            <color indexed="81"/>
            <rFont val="Tahoma"/>
            <family val="2"/>
          </rPr>
          <t xml:space="preserve">1601-4
</t>
        </r>
        <r>
          <rPr>
            <b/>
            <sz val="10"/>
            <color indexed="81"/>
            <rFont val="宋体"/>
            <family val="3"/>
            <charset val="134"/>
          </rPr>
          <t>冲减</t>
        </r>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5#</t>
        </r>
        <r>
          <rPr>
            <b/>
            <sz val="10"/>
            <color indexed="81"/>
            <rFont val="宋体"/>
            <family val="3"/>
            <charset val="134"/>
          </rPr>
          <t>吉利汽车陈经理一行</t>
        </r>
        <r>
          <rPr>
            <b/>
            <sz val="10"/>
            <color indexed="81"/>
            <rFont val="Tahoma"/>
            <family val="2"/>
          </rPr>
          <t>8</t>
        </r>
        <r>
          <rPr>
            <b/>
            <sz val="10"/>
            <color indexed="81"/>
            <rFont val="宋体"/>
            <family val="3"/>
            <charset val="134"/>
          </rPr>
          <t>人至江油职中交流接待费</t>
        </r>
      </text>
    </comment>
    <comment ref="Y41" authorId="1">
      <text>
        <r>
          <rPr>
            <b/>
            <sz val="10"/>
            <color indexed="81"/>
            <rFont val="宋体"/>
            <family val="3"/>
            <charset val="134"/>
          </rPr>
          <t>2021年11月
编码：1601-5
顺达钢材经营部学生到企业进行现代学徒制为企业购买耗材</t>
        </r>
      </text>
    </comment>
    <comment ref="Z41" authorId="1">
      <text>
        <r>
          <rPr>
            <b/>
            <sz val="10"/>
            <color indexed="81"/>
            <rFont val="宋体"/>
            <family val="3"/>
            <charset val="134"/>
          </rPr>
          <t>2021年11月
编码：1601-6
四川荣豪科技公司学生到企业进行现代学徒制为企业购买耗材</t>
        </r>
        <r>
          <rPr>
            <b/>
            <sz val="10"/>
            <color indexed="81"/>
            <rFont val="Tahoma"/>
            <family val="2"/>
          </rPr>
          <t xml:space="preserve">
</t>
        </r>
      </text>
    </comment>
    <comment ref="AA41" authorId="1">
      <text>
        <r>
          <rPr>
            <b/>
            <sz val="10"/>
            <color indexed="81"/>
            <rFont val="宋体"/>
            <family val="3"/>
            <charset val="134"/>
          </rPr>
          <t>2021年11月
编码：1601-7
创世纪机械经销部学生到企业进行现代学徒制为企业购买耗材</t>
        </r>
        <r>
          <rPr>
            <sz val="10"/>
            <color indexed="81"/>
            <rFont val="Tahoma"/>
            <family val="2"/>
          </rPr>
          <t xml:space="preserve">
</t>
        </r>
      </text>
    </comment>
    <comment ref="AB41" authorId="1">
      <text>
        <r>
          <rPr>
            <b/>
            <sz val="10"/>
            <color indexed="81"/>
            <rFont val="宋体"/>
            <family val="3"/>
            <charset val="134"/>
          </rPr>
          <t>2021年11月
编码：1601-8
温峤优鑫工具经营部学生到企业进行现代学徒制为企业购买耗材</t>
        </r>
        <r>
          <rPr>
            <sz val="10"/>
            <color indexed="81"/>
            <rFont val="Tahoma"/>
            <family val="2"/>
          </rPr>
          <t xml:space="preserve">
</t>
        </r>
      </text>
    </comment>
    <comment ref="U43" authorId="1">
      <text>
        <r>
          <rPr>
            <b/>
            <sz val="10"/>
            <color indexed="81"/>
            <rFont val="Tahoma"/>
            <family val="2"/>
          </rPr>
          <t xml:space="preserve">2020 </t>
        </r>
        <r>
          <rPr>
            <b/>
            <sz val="10"/>
            <color indexed="81"/>
            <rFont val="宋体"/>
            <family val="3"/>
            <charset val="134"/>
          </rPr>
          <t>年</t>
        </r>
        <r>
          <rPr>
            <b/>
            <sz val="10"/>
            <color indexed="81"/>
            <rFont val="Tahoma"/>
            <family val="2"/>
          </rPr>
          <t xml:space="preserve">7 </t>
        </r>
        <r>
          <rPr>
            <b/>
            <sz val="10"/>
            <color indexed="81"/>
            <rFont val="宋体"/>
            <family val="3"/>
            <charset val="134"/>
          </rPr>
          <t>月记帐</t>
        </r>
        <r>
          <rPr>
            <b/>
            <sz val="10"/>
            <color indexed="81"/>
            <rFont val="Tahoma"/>
            <family val="2"/>
          </rPr>
          <t>67   #</t>
        </r>
        <r>
          <rPr>
            <b/>
            <sz val="10"/>
            <color indexed="81"/>
            <rFont val="Tahoma"/>
            <family val="2"/>
          </rPr>
          <t xml:space="preserve">
</t>
        </r>
        <r>
          <rPr>
            <b/>
            <sz val="10"/>
            <color indexed="81"/>
            <rFont val="宋体"/>
            <family val="3"/>
            <charset val="134"/>
          </rPr>
          <t>预算编码：</t>
        </r>
        <r>
          <rPr>
            <b/>
            <sz val="10"/>
            <color indexed="81"/>
            <rFont val="Tahoma"/>
            <family val="2"/>
          </rPr>
          <t>2101-1
2020</t>
        </r>
        <r>
          <rPr>
            <b/>
            <sz val="10"/>
            <color indexed="81"/>
            <rFont val="宋体"/>
            <family val="3"/>
            <charset val="134"/>
          </rPr>
          <t>年</t>
        </r>
        <r>
          <rPr>
            <b/>
            <sz val="10"/>
            <color indexed="81"/>
            <rFont val="Tahoma"/>
            <family val="2"/>
          </rPr>
          <t>1</t>
        </r>
        <r>
          <rPr>
            <b/>
            <sz val="10"/>
            <color indexed="81"/>
            <rFont val="宋体"/>
            <family val="3"/>
            <charset val="134"/>
          </rPr>
          <t>月制定和修改专业建设规划、人才培养方案和课程标准专家指导费</t>
        </r>
      </text>
    </comment>
    <comment ref="V43" authorId="1">
      <text>
        <r>
          <rPr>
            <b/>
            <sz val="10"/>
            <color indexed="81"/>
            <rFont val="宋体"/>
            <family val="3"/>
            <charset val="134"/>
          </rPr>
          <t>20 年 月记帐   #
预算编码：2101-2
2020年11月顺辉巴登省示范骨干专业会议等</t>
        </r>
      </text>
    </comment>
    <comment ref="W43"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85#</t>
        </r>
        <r>
          <rPr>
            <b/>
            <sz val="10"/>
            <color indexed="81"/>
            <rFont val="宋体"/>
            <family val="3"/>
            <charset val="134"/>
          </rPr>
          <t>（</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t>
        </r>
        <r>
          <rPr>
            <b/>
            <sz val="10"/>
            <color indexed="81"/>
            <rFont val="Tahoma"/>
            <family val="2"/>
          </rPr>
          <t>2501-2</t>
        </r>
        <r>
          <rPr>
            <b/>
            <sz val="10"/>
            <color indexed="81"/>
            <rFont val="宋体"/>
            <family val="3"/>
            <charset val="134"/>
          </rPr>
          <t>为一张报帐凭证，共计</t>
        </r>
        <r>
          <rPr>
            <b/>
            <sz val="10"/>
            <color indexed="81"/>
            <rFont val="Tahoma"/>
            <family val="2"/>
          </rPr>
          <t>2.98</t>
        </r>
        <r>
          <rPr>
            <b/>
            <sz val="10"/>
            <color indexed="81"/>
            <rFont val="宋体"/>
            <family val="3"/>
            <charset val="134"/>
          </rPr>
          <t xml:space="preserve">万元）
</t>
        </r>
        <r>
          <rPr>
            <b/>
            <sz val="10"/>
            <color indexed="81"/>
            <rFont val="Tahoma"/>
            <family val="2"/>
          </rPr>
          <t xml:space="preserve">
</t>
        </r>
        <r>
          <rPr>
            <b/>
            <sz val="10"/>
            <color indexed="81"/>
            <rFont val="宋体"/>
            <family val="3"/>
            <charset val="134"/>
          </rPr>
          <t>预算编码：</t>
        </r>
        <r>
          <rPr>
            <b/>
            <sz val="10"/>
            <color indexed="81"/>
            <rFont val="Tahoma"/>
            <family val="2"/>
          </rPr>
          <t>2101-3
2020</t>
        </r>
        <r>
          <rPr>
            <b/>
            <sz val="10"/>
            <color indexed="81"/>
            <rFont val="宋体"/>
            <family val="3"/>
            <charset val="134"/>
          </rPr>
          <t>年</t>
        </r>
        <r>
          <rPr>
            <b/>
            <sz val="10"/>
            <color indexed="81"/>
            <rFont val="Tahoma"/>
            <family val="2"/>
          </rPr>
          <t>11</t>
        </r>
        <r>
          <rPr>
            <b/>
            <sz val="10"/>
            <color indexed="81"/>
            <rFont val="宋体"/>
            <family val="3"/>
            <charset val="134"/>
          </rPr>
          <t xml:space="preserve">月江油文星印务公司教师个人业务档案印刷
</t>
        </r>
      </text>
    </comment>
    <comment ref="X43"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t>
        </r>
        <r>
          <rPr>
            <b/>
            <sz val="10"/>
            <color indexed="81"/>
            <rFont val="Tahoma"/>
            <family val="2"/>
          </rPr>
          <t xml:space="preserve"> 12 #</t>
        </r>
        <r>
          <rPr>
            <b/>
            <sz val="10"/>
            <color indexed="81"/>
            <rFont val="宋体"/>
            <family val="3"/>
            <charset val="134"/>
          </rPr>
          <t xml:space="preserve">
预算编码：</t>
        </r>
        <r>
          <rPr>
            <b/>
            <sz val="10"/>
            <color indexed="81"/>
            <rFont val="Tahoma"/>
            <family val="2"/>
          </rPr>
          <t xml:space="preserve">2101-4
</t>
        </r>
        <r>
          <rPr>
            <b/>
            <sz val="10"/>
            <color indexed="81"/>
            <rFont val="宋体"/>
            <family val="3"/>
            <charset val="134"/>
          </rPr>
          <t>江油锋尚传媒广告公司示范校大事记及各专业技能考核标准等资料印刷</t>
        </r>
      </text>
    </comment>
    <comment ref="U44"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2#</t>
        </r>
        <r>
          <rPr>
            <b/>
            <sz val="10"/>
            <color indexed="81"/>
            <rFont val="宋体"/>
            <family val="3"/>
            <charset val="134"/>
          </rPr>
          <t>（报帐凭证</t>
        </r>
        <r>
          <rPr>
            <b/>
            <sz val="10"/>
            <color indexed="81"/>
            <rFont val="Tahoma"/>
            <family val="2"/>
          </rPr>
          <t>0.36</t>
        </r>
        <r>
          <rPr>
            <b/>
            <sz val="10"/>
            <color indexed="81"/>
            <rFont val="宋体"/>
            <family val="3"/>
            <charset val="134"/>
          </rPr>
          <t>万元）</t>
        </r>
        <r>
          <rPr>
            <b/>
            <sz val="10"/>
            <color indexed="81"/>
            <rFont val="宋体"/>
            <family val="3"/>
            <charset val="134"/>
          </rPr>
          <t xml:space="preserve">
预算编码：</t>
        </r>
        <r>
          <rPr>
            <b/>
            <sz val="10"/>
            <color indexed="81"/>
            <rFont val="Tahoma"/>
            <family val="2"/>
          </rPr>
          <t>2201-1
10</t>
        </r>
        <r>
          <rPr>
            <b/>
            <sz val="10"/>
            <color indexed="81"/>
            <rFont val="宋体"/>
            <family val="3"/>
            <charset val="134"/>
          </rPr>
          <t>月</t>
        </r>
        <r>
          <rPr>
            <b/>
            <sz val="10"/>
            <color indexed="81"/>
            <rFont val="Tahoma"/>
            <family val="2"/>
          </rPr>
          <t>16-17</t>
        </r>
        <r>
          <rPr>
            <b/>
            <sz val="10"/>
            <color indexed="81"/>
            <rFont val="宋体"/>
            <family val="3"/>
            <charset val="134"/>
          </rPr>
          <t>日至广元人才培养模式改调研差旅费
备注：与</t>
        </r>
        <r>
          <rPr>
            <b/>
            <sz val="10"/>
            <color indexed="81"/>
            <rFont val="Tahoma"/>
            <family val="2"/>
          </rPr>
          <t>2501-1</t>
        </r>
        <r>
          <rPr>
            <b/>
            <sz val="10"/>
            <color indexed="81"/>
            <rFont val="宋体"/>
            <family val="3"/>
            <charset val="134"/>
          </rPr>
          <t>为一笔报帐凭证</t>
        </r>
      </text>
    </comment>
    <comment ref="U45"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85#</t>
        </r>
        <r>
          <rPr>
            <b/>
            <sz val="10"/>
            <color indexed="81"/>
            <rFont val="宋体"/>
            <family val="3"/>
            <charset val="134"/>
          </rPr>
          <t>（</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t>
        </r>
        <r>
          <rPr>
            <b/>
            <sz val="10"/>
            <color indexed="81"/>
            <rFont val="Tahoma"/>
            <family val="2"/>
          </rPr>
          <t>2501-2</t>
        </r>
        <r>
          <rPr>
            <b/>
            <sz val="10"/>
            <color indexed="81"/>
            <rFont val="宋体"/>
            <family val="3"/>
            <charset val="134"/>
          </rPr>
          <t>为一张报帐凭证，共计</t>
        </r>
        <r>
          <rPr>
            <b/>
            <sz val="10"/>
            <color indexed="81"/>
            <rFont val="Tahoma"/>
            <family val="2"/>
          </rPr>
          <t>2.98</t>
        </r>
        <r>
          <rPr>
            <b/>
            <sz val="10"/>
            <color indexed="81"/>
            <rFont val="宋体"/>
            <family val="3"/>
            <charset val="134"/>
          </rPr>
          <t>万元）</t>
        </r>
        <r>
          <rPr>
            <b/>
            <sz val="10"/>
            <color indexed="81"/>
            <rFont val="Tahoma"/>
            <family val="2"/>
          </rPr>
          <t xml:space="preserve">
</t>
        </r>
        <r>
          <rPr>
            <b/>
            <sz val="10"/>
            <color indexed="81"/>
            <rFont val="宋体"/>
            <family val="3"/>
            <charset val="134"/>
          </rPr>
          <t>预算编码：</t>
        </r>
        <r>
          <rPr>
            <b/>
            <sz val="10"/>
            <color indexed="81"/>
            <rFont val="Tahoma"/>
            <family val="2"/>
          </rPr>
          <t>2101-3
2020</t>
        </r>
        <r>
          <rPr>
            <b/>
            <sz val="10"/>
            <color indexed="81"/>
            <rFont val="宋体"/>
            <family val="3"/>
            <charset val="134"/>
          </rPr>
          <t>年</t>
        </r>
        <r>
          <rPr>
            <b/>
            <sz val="10"/>
            <color indexed="81"/>
            <rFont val="Tahoma"/>
            <family val="2"/>
          </rPr>
          <t>11</t>
        </r>
        <r>
          <rPr>
            <b/>
            <sz val="10"/>
            <color indexed="81"/>
            <rFont val="宋体"/>
            <family val="3"/>
            <charset val="134"/>
          </rPr>
          <t>月江油文星印务公司教师个人业务档案印刷
备注：</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共用审批单及报帐发票</t>
        </r>
        <r>
          <rPr>
            <sz val="10"/>
            <color indexed="81"/>
            <rFont val="Tahoma"/>
            <family val="2"/>
          </rPr>
          <t xml:space="preserve">
</t>
        </r>
      </text>
    </comment>
    <comment ref="U46"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85#</t>
        </r>
        <r>
          <rPr>
            <b/>
            <sz val="10"/>
            <color indexed="81"/>
            <rFont val="宋体"/>
            <family val="3"/>
            <charset val="134"/>
          </rPr>
          <t>（</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t>
        </r>
        <r>
          <rPr>
            <b/>
            <sz val="10"/>
            <color indexed="81"/>
            <rFont val="Tahoma"/>
            <family val="2"/>
          </rPr>
          <t>2501-2</t>
        </r>
        <r>
          <rPr>
            <b/>
            <sz val="10"/>
            <color indexed="81"/>
            <rFont val="宋体"/>
            <family val="3"/>
            <charset val="134"/>
          </rPr>
          <t>为一张报帐凭证，共计</t>
        </r>
        <r>
          <rPr>
            <b/>
            <sz val="10"/>
            <color indexed="81"/>
            <rFont val="Tahoma"/>
            <family val="2"/>
          </rPr>
          <t>2.98</t>
        </r>
        <r>
          <rPr>
            <b/>
            <sz val="10"/>
            <color indexed="81"/>
            <rFont val="宋体"/>
            <family val="3"/>
            <charset val="134"/>
          </rPr>
          <t>万元）</t>
        </r>
        <r>
          <rPr>
            <b/>
            <sz val="10"/>
            <color indexed="81"/>
            <rFont val="Tahoma"/>
            <family val="2"/>
          </rPr>
          <t xml:space="preserve">
</t>
        </r>
        <r>
          <rPr>
            <b/>
            <sz val="10"/>
            <color indexed="81"/>
            <rFont val="宋体"/>
            <family val="3"/>
            <charset val="134"/>
          </rPr>
          <t>预算编码：</t>
        </r>
        <r>
          <rPr>
            <b/>
            <sz val="10"/>
            <color indexed="81"/>
            <rFont val="Tahoma"/>
            <family val="2"/>
          </rPr>
          <t>2101-3
2020</t>
        </r>
        <r>
          <rPr>
            <b/>
            <sz val="10"/>
            <color indexed="81"/>
            <rFont val="宋体"/>
            <family val="3"/>
            <charset val="134"/>
          </rPr>
          <t>年</t>
        </r>
        <r>
          <rPr>
            <b/>
            <sz val="10"/>
            <color indexed="81"/>
            <rFont val="Tahoma"/>
            <family val="2"/>
          </rPr>
          <t>11</t>
        </r>
        <r>
          <rPr>
            <b/>
            <sz val="10"/>
            <color indexed="81"/>
            <rFont val="宋体"/>
            <family val="3"/>
            <charset val="134"/>
          </rPr>
          <t>月江油文星印务公司教师个人业务档案印刷
备注：</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共用审批单及报帐发票</t>
        </r>
        <r>
          <rPr>
            <sz val="10"/>
            <color indexed="81"/>
            <rFont val="Tahoma"/>
            <family val="2"/>
          </rPr>
          <t xml:space="preserve">
</t>
        </r>
      </text>
    </comment>
    <comment ref="U47"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4#</t>
        </r>
        <r>
          <rPr>
            <b/>
            <sz val="10"/>
            <color indexed="81"/>
            <rFont val="宋体"/>
            <family val="3"/>
            <charset val="134"/>
          </rPr>
          <t>、</t>
        </r>
        <r>
          <rPr>
            <b/>
            <sz val="10"/>
            <color indexed="81"/>
            <rFont val="Tahoma"/>
            <family val="2"/>
          </rPr>
          <t>6#</t>
        </r>
        <r>
          <rPr>
            <b/>
            <sz val="10"/>
            <color indexed="81"/>
            <rFont val="宋体"/>
            <family val="3"/>
            <charset val="134"/>
          </rPr>
          <t xml:space="preserve">
预算编码：</t>
        </r>
        <r>
          <rPr>
            <b/>
            <sz val="10"/>
            <color indexed="81"/>
            <rFont val="Tahoma"/>
            <family val="2"/>
          </rPr>
          <t>2501-1
10</t>
        </r>
        <r>
          <rPr>
            <b/>
            <sz val="10"/>
            <color indexed="81"/>
            <rFont val="宋体"/>
            <family val="3"/>
            <charset val="134"/>
          </rPr>
          <t>月</t>
        </r>
        <r>
          <rPr>
            <b/>
            <sz val="10"/>
            <color indexed="81"/>
            <rFont val="Tahoma"/>
            <family val="2"/>
          </rPr>
          <t>17-18</t>
        </r>
        <r>
          <rPr>
            <b/>
            <sz val="10"/>
            <color indexed="81"/>
            <rFont val="宋体"/>
            <family val="3"/>
            <charset val="134"/>
          </rPr>
          <t>日至成都教师教学质量评价调研
备注：报帐</t>
        </r>
        <r>
          <rPr>
            <b/>
            <sz val="10"/>
            <color indexed="81"/>
            <rFont val="Tahoma"/>
            <family val="2"/>
          </rPr>
          <t>0.0825+0.12</t>
        </r>
        <r>
          <rPr>
            <b/>
            <sz val="10"/>
            <color indexed="81"/>
            <rFont val="宋体"/>
            <family val="3"/>
            <charset val="134"/>
          </rPr>
          <t>万元
备注：报帐为</t>
        </r>
        <r>
          <rPr>
            <b/>
            <sz val="10"/>
            <color indexed="81"/>
            <rFont val="Tahoma"/>
            <family val="2"/>
          </rPr>
          <t>0.0825</t>
        </r>
        <r>
          <rPr>
            <b/>
            <sz val="10"/>
            <color indexed="81"/>
            <rFont val="宋体"/>
            <family val="3"/>
            <charset val="134"/>
          </rPr>
          <t>、</t>
        </r>
        <r>
          <rPr>
            <b/>
            <sz val="10"/>
            <color indexed="81"/>
            <rFont val="Tahoma"/>
            <family val="2"/>
          </rPr>
          <t>0.12</t>
        </r>
        <r>
          <rPr>
            <b/>
            <sz val="10"/>
            <color indexed="81"/>
            <rFont val="宋体"/>
            <family val="3"/>
            <charset val="134"/>
          </rPr>
          <t>万元，其中</t>
        </r>
        <r>
          <rPr>
            <b/>
            <sz val="10"/>
            <color indexed="81"/>
            <rFont val="Tahoma"/>
            <family val="2"/>
          </rPr>
          <t>0.12</t>
        </r>
        <r>
          <rPr>
            <b/>
            <sz val="10"/>
            <color indexed="81"/>
            <rFont val="宋体"/>
            <family val="3"/>
            <charset val="134"/>
          </rPr>
          <t>万元与</t>
        </r>
        <r>
          <rPr>
            <b/>
            <sz val="10"/>
            <color indexed="81"/>
            <rFont val="Tahoma"/>
            <family val="2"/>
          </rPr>
          <t>2501-1</t>
        </r>
        <r>
          <rPr>
            <b/>
            <sz val="10"/>
            <color indexed="81"/>
            <rFont val="宋体"/>
            <family val="3"/>
            <charset val="134"/>
          </rPr>
          <t>为一笔报帐凭证</t>
        </r>
      </text>
    </comment>
    <comment ref="V47"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85#</t>
        </r>
        <r>
          <rPr>
            <b/>
            <sz val="10"/>
            <color indexed="81"/>
            <rFont val="宋体"/>
            <family val="3"/>
            <charset val="134"/>
          </rPr>
          <t>（（</t>
        </r>
        <r>
          <rPr>
            <b/>
            <sz val="10"/>
            <color indexed="81"/>
            <rFont val="Tahoma"/>
            <family val="2"/>
          </rPr>
          <t>2101-3</t>
        </r>
        <r>
          <rPr>
            <b/>
            <sz val="10"/>
            <color indexed="81"/>
            <rFont val="宋体"/>
            <family val="3"/>
            <charset val="134"/>
          </rPr>
          <t>、</t>
        </r>
        <r>
          <rPr>
            <b/>
            <sz val="10"/>
            <color indexed="81"/>
            <rFont val="Tahoma"/>
            <family val="2"/>
          </rPr>
          <t>2301-1</t>
        </r>
        <r>
          <rPr>
            <b/>
            <sz val="10"/>
            <color indexed="81"/>
            <rFont val="宋体"/>
            <family val="3"/>
            <charset val="134"/>
          </rPr>
          <t>、</t>
        </r>
        <r>
          <rPr>
            <b/>
            <sz val="10"/>
            <color indexed="81"/>
            <rFont val="Tahoma"/>
            <family val="2"/>
          </rPr>
          <t>2401-1</t>
        </r>
        <r>
          <rPr>
            <b/>
            <sz val="10"/>
            <color indexed="81"/>
            <rFont val="宋体"/>
            <family val="3"/>
            <charset val="134"/>
          </rPr>
          <t>、</t>
        </r>
        <r>
          <rPr>
            <b/>
            <sz val="10"/>
            <color indexed="81"/>
            <rFont val="Tahoma"/>
            <family val="2"/>
          </rPr>
          <t>2501-2</t>
        </r>
        <r>
          <rPr>
            <b/>
            <sz val="10"/>
            <color indexed="81"/>
            <rFont val="宋体"/>
            <family val="3"/>
            <charset val="134"/>
          </rPr>
          <t>为一张报帐凭证，共计</t>
        </r>
        <r>
          <rPr>
            <b/>
            <sz val="10"/>
            <color indexed="81"/>
            <rFont val="Tahoma"/>
            <family val="2"/>
          </rPr>
          <t>2.98</t>
        </r>
        <r>
          <rPr>
            <b/>
            <sz val="10"/>
            <color indexed="81"/>
            <rFont val="宋体"/>
            <family val="3"/>
            <charset val="134"/>
          </rPr>
          <t>万元）
预算编码：</t>
        </r>
        <r>
          <rPr>
            <b/>
            <sz val="10"/>
            <color indexed="81"/>
            <rFont val="Tahoma"/>
            <family val="2"/>
          </rPr>
          <t>2501-2
11</t>
        </r>
        <r>
          <rPr>
            <b/>
            <sz val="10"/>
            <color indexed="81"/>
            <rFont val="宋体"/>
            <family val="3"/>
            <charset val="134"/>
          </rPr>
          <t xml:space="preserve">月江油文星印务公司学生综合素质评价报告印刷
</t>
        </r>
      </text>
    </comment>
    <comment ref="U49"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3101-1
</t>
        </r>
        <r>
          <rPr>
            <sz val="10"/>
            <color indexed="81"/>
            <rFont val="Tahoma"/>
            <family val="2"/>
          </rPr>
          <t xml:space="preserve">
</t>
        </r>
        <r>
          <rPr>
            <sz val="10"/>
            <color indexed="81"/>
            <rFont val="宋体"/>
            <family val="3"/>
            <charset val="134"/>
          </rPr>
          <t>君怡文化传播公司制度上墙、制度汇编等</t>
        </r>
      </text>
    </comment>
    <comment ref="U50"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3201-1
</t>
        </r>
        <r>
          <rPr>
            <b/>
            <sz val="10"/>
            <color indexed="81"/>
            <rFont val="宋体"/>
            <family val="3"/>
            <charset val="134"/>
          </rPr>
          <t>君怡文化传播公司宣传制作费</t>
        </r>
        <r>
          <rPr>
            <sz val="10"/>
            <color indexed="81"/>
            <rFont val="Tahoma"/>
            <family val="2"/>
          </rPr>
          <t xml:space="preserve">
</t>
        </r>
      </text>
    </comment>
    <comment ref="U51"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t>
        </r>
        <r>
          <rPr>
            <b/>
            <sz val="10"/>
            <color indexed="81"/>
            <rFont val="Tahoma"/>
            <family val="2"/>
          </rPr>
          <t>13#</t>
        </r>
        <r>
          <rPr>
            <b/>
            <sz val="10"/>
            <color indexed="81"/>
            <rFont val="宋体"/>
            <family val="3"/>
            <charset val="134"/>
          </rPr>
          <t xml:space="preserve">
预算编码：</t>
        </r>
        <r>
          <rPr>
            <b/>
            <sz val="10"/>
            <color indexed="81"/>
            <rFont val="Tahoma"/>
            <family val="2"/>
          </rPr>
          <t>3301-1
12</t>
        </r>
        <r>
          <rPr>
            <b/>
            <sz val="10"/>
            <color indexed="81"/>
            <rFont val="宋体"/>
            <family val="3"/>
            <charset val="134"/>
          </rPr>
          <t>月江油文星印务公司学生成长手册印刷</t>
        </r>
        <r>
          <rPr>
            <sz val="10"/>
            <color indexed="81"/>
            <rFont val="Tahoma"/>
            <family val="2"/>
          </rPr>
          <t xml:space="preserve">
</t>
        </r>
      </text>
    </comment>
    <comment ref="V51"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3301-2
</t>
        </r>
        <r>
          <rPr>
            <b/>
            <sz val="10"/>
            <color indexed="81"/>
            <rFont val="宋体"/>
            <family val="3"/>
            <charset val="134"/>
          </rPr>
          <t>江油文星印务公司学生用手册</t>
        </r>
        <r>
          <rPr>
            <sz val="10"/>
            <color indexed="81"/>
            <rFont val="Tahoma"/>
            <family val="2"/>
          </rPr>
          <t xml:space="preserve">
</t>
        </r>
      </text>
    </comment>
    <comment ref="U52" authorId="1">
      <text>
        <r>
          <rPr>
            <b/>
            <sz val="10"/>
            <color indexed="81"/>
            <rFont val="宋体"/>
            <family val="3"/>
            <charset val="134"/>
          </rPr>
          <t>2019年11月记帐33#（11月核算中心调帐）
预算编码：3302-1</t>
        </r>
        <r>
          <rPr>
            <sz val="10"/>
            <color indexed="81"/>
            <rFont val="Tahoma"/>
            <family val="2"/>
          </rPr>
          <t xml:space="preserve">
</t>
        </r>
        <r>
          <rPr>
            <b/>
            <sz val="10"/>
            <color indexed="81"/>
            <rFont val="宋体"/>
            <family val="3"/>
            <charset val="134"/>
          </rPr>
          <t>2019年5月校园文化艺术节绵阳扬声电子科技公司音响灯光设备租赁费</t>
        </r>
      </text>
    </comment>
    <comment ref="V52" authorId="1">
      <text>
        <r>
          <rPr>
            <b/>
            <sz val="10"/>
            <color indexed="81"/>
            <rFont val="宋体"/>
            <family val="3"/>
            <charset val="134"/>
          </rPr>
          <t>2011年11月
编码：3302-2
四川鑫万捷网络校园文化节音响灯光租赁费</t>
        </r>
        <r>
          <rPr>
            <sz val="10"/>
            <color indexed="81"/>
            <rFont val="Tahoma"/>
            <family val="2"/>
          </rPr>
          <t xml:space="preserve">
</t>
        </r>
      </text>
    </comment>
    <comment ref="W52" authorId="1">
      <text>
        <r>
          <rPr>
            <b/>
            <sz val="10"/>
            <color indexed="81"/>
            <rFont val="Tahoma"/>
            <family val="2"/>
          </rPr>
          <t>2011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3302-3
</t>
        </r>
        <r>
          <rPr>
            <b/>
            <sz val="10"/>
            <color indexed="81"/>
            <rFont val="宋体"/>
            <family val="3"/>
            <charset val="134"/>
          </rPr>
          <t>四川鑫万捷网络校园文化节音响灯光租赁费</t>
        </r>
        <r>
          <rPr>
            <sz val="10"/>
            <color indexed="81"/>
            <rFont val="Tahoma"/>
            <family val="2"/>
          </rPr>
          <t xml:space="preserve">
</t>
        </r>
      </text>
    </comment>
    <comment ref="X52" authorId="1">
      <text>
        <r>
          <rPr>
            <b/>
            <sz val="10"/>
            <color indexed="81"/>
            <rFont val="宋体"/>
            <family val="3"/>
            <charset val="134"/>
          </rPr>
          <t>2021年11月
编码：3302-4
江油地平线文化传播公司彝汉一家亲活动费</t>
        </r>
        <r>
          <rPr>
            <sz val="10"/>
            <color indexed="81"/>
            <rFont val="Tahoma"/>
            <family val="2"/>
          </rPr>
          <t xml:space="preserve">
</t>
        </r>
      </text>
    </comment>
    <comment ref="U53" authorId="1">
      <text>
        <r>
          <rPr>
            <b/>
            <sz val="10"/>
            <color indexed="81"/>
            <rFont val="Tahoma"/>
            <family val="2"/>
          </rPr>
          <t xml:space="preserve">2021 </t>
        </r>
        <r>
          <rPr>
            <b/>
            <sz val="10"/>
            <color indexed="81"/>
            <rFont val="宋体"/>
            <family val="3"/>
            <charset val="134"/>
          </rPr>
          <t>年</t>
        </r>
        <r>
          <rPr>
            <b/>
            <sz val="10"/>
            <color indexed="81"/>
            <rFont val="Tahoma"/>
            <family val="2"/>
          </rPr>
          <t xml:space="preserve">2 </t>
        </r>
        <r>
          <rPr>
            <b/>
            <sz val="10"/>
            <color indexed="81"/>
            <rFont val="宋体"/>
            <family val="3"/>
            <charset val="134"/>
          </rPr>
          <t>月记帐</t>
        </r>
        <r>
          <rPr>
            <b/>
            <sz val="10"/>
            <color indexed="81"/>
            <rFont val="Tahoma"/>
            <family val="2"/>
          </rPr>
          <t>9#</t>
        </r>
        <r>
          <rPr>
            <b/>
            <sz val="10"/>
            <color indexed="81"/>
            <rFont val="宋体"/>
            <family val="3"/>
            <charset val="134"/>
          </rPr>
          <t>（发票金额</t>
        </r>
        <r>
          <rPr>
            <b/>
            <sz val="10"/>
            <color indexed="81"/>
            <rFont val="Tahoma"/>
            <family val="2"/>
          </rPr>
          <t>27</t>
        </r>
        <r>
          <rPr>
            <b/>
            <sz val="10"/>
            <color indexed="81"/>
            <rFont val="宋体"/>
            <family val="3"/>
            <charset val="134"/>
          </rPr>
          <t>万元）</t>
        </r>
        <r>
          <rPr>
            <b/>
            <sz val="10"/>
            <color indexed="81"/>
            <rFont val="Tahoma"/>
            <family val="2"/>
          </rPr>
          <t xml:space="preserve">
</t>
        </r>
        <r>
          <rPr>
            <b/>
            <sz val="10"/>
            <color indexed="81"/>
            <rFont val="宋体"/>
            <family val="3"/>
            <charset val="134"/>
          </rPr>
          <t>预算编码：</t>
        </r>
        <r>
          <rPr>
            <b/>
            <sz val="10"/>
            <color indexed="81"/>
            <rFont val="Tahoma"/>
            <family val="2"/>
          </rPr>
          <t>3303-1
2020</t>
        </r>
        <r>
          <rPr>
            <b/>
            <sz val="10"/>
            <color indexed="81"/>
            <rFont val="宋体"/>
            <family val="3"/>
            <charset val="134"/>
          </rPr>
          <t>年匠庭建筑升级改造Ｂ区实训基地，工程服务费合同</t>
        </r>
        <r>
          <rPr>
            <b/>
            <sz val="10"/>
            <color indexed="81"/>
            <rFont val="Tahoma"/>
            <family val="2"/>
          </rPr>
          <t>95.18</t>
        </r>
        <r>
          <rPr>
            <b/>
            <sz val="10"/>
            <color indexed="81"/>
            <rFont val="宋体"/>
            <family val="3"/>
            <charset val="134"/>
          </rPr>
          <t>万元。第一次支付</t>
        </r>
        <r>
          <rPr>
            <b/>
            <sz val="10"/>
            <color indexed="81"/>
            <rFont val="Tahoma"/>
            <family val="2"/>
          </rPr>
          <t>27</t>
        </r>
        <r>
          <rPr>
            <b/>
            <sz val="10"/>
            <color indexed="81"/>
            <rFont val="宋体"/>
            <family val="3"/>
            <charset val="134"/>
          </rPr>
          <t>万元，
备注：</t>
        </r>
        <r>
          <rPr>
            <b/>
            <sz val="10"/>
            <color indexed="81"/>
            <rFont val="Tahoma"/>
            <family val="2"/>
          </rPr>
          <t>1306-2</t>
        </r>
        <r>
          <rPr>
            <b/>
            <sz val="10"/>
            <color indexed="81"/>
            <rFont val="宋体"/>
            <family val="3"/>
            <charset val="134"/>
          </rPr>
          <t>、</t>
        </r>
        <r>
          <rPr>
            <b/>
            <sz val="10"/>
            <color indexed="81"/>
            <rFont val="Tahoma"/>
            <family val="2"/>
          </rPr>
          <t>3303-1</t>
        </r>
        <r>
          <rPr>
            <b/>
            <sz val="10"/>
            <color indexed="81"/>
            <rFont val="宋体"/>
            <family val="3"/>
            <charset val="134"/>
          </rPr>
          <t>共用审批单及报帐凭证</t>
        </r>
      </text>
    </comment>
    <comment ref="V53"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3303-2
</t>
        </r>
        <r>
          <rPr>
            <b/>
            <sz val="10"/>
            <color indexed="81"/>
            <rFont val="宋体"/>
            <family val="3"/>
            <charset val="134"/>
          </rPr>
          <t>江油市三合镇光耀广告经营部校园文化建设标识牌</t>
        </r>
        <r>
          <rPr>
            <sz val="10"/>
            <color indexed="81"/>
            <rFont val="Tahoma"/>
            <family val="2"/>
          </rPr>
          <t xml:space="preserve">
</t>
        </r>
      </text>
    </comment>
    <comment ref="U54" authorId="0">
      <text>
        <r>
          <rPr>
            <b/>
            <sz val="9"/>
            <color indexed="81"/>
            <rFont val="宋体"/>
            <family val="3"/>
            <charset val="134"/>
          </rPr>
          <t>2019年12月记帐19#（凭证金额29.1万元）
预算编码：3304-1
四川东尔益科技公司ＬＥＤ电子屏采购.3304-1、3305-1、3304-2共用项目采购审批单及发票资料。费用别为15Ｗ、5Ｗ、9.1Ｗ
备注：3304-1、3305-1、3304-2为同一张凭证</t>
        </r>
      </text>
    </comment>
    <comment ref="V54"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19#</t>
        </r>
        <r>
          <rPr>
            <b/>
            <sz val="10"/>
            <color indexed="81"/>
            <rFont val="宋体"/>
            <family val="3"/>
            <charset val="134"/>
          </rPr>
          <t>（凭证金额</t>
        </r>
        <r>
          <rPr>
            <b/>
            <sz val="10"/>
            <color indexed="81"/>
            <rFont val="Tahoma"/>
            <family val="2"/>
          </rPr>
          <t>29.1</t>
        </r>
        <r>
          <rPr>
            <b/>
            <sz val="10"/>
            <color indexed="81"/>
            <rFont val="宋体"/>
            <family val="3"/>
            <charset val="134"/>
          </rPr>
          <t>万元）
预算编码：</t>
        </r>
        <r>
          <rPr>
            <b/>
            <sz val="10"/>
            <color indexed="81"/>
            <rFont val="Tahoma"/>
            <family val="2"/>
          </rPr>
          <t xml:space="preserve">3304-2
</t>
        </r>
        <r>
          <rPr>
            <b/>
            <sz val="10"/>
            <color indexed="81"/>
            <rFont val="宋体"/>
            <family val="3"/>
            <charset val="134"/>
          </rPr>
          <t>四川东尔益科技公司ＬＥＤ电子屏采购</t>
        </r>
        <r>
          <rPr>
            <b/>
            <sz val="10"/>
            <color indexed="81"/>
            <rFont val="Tahoma"/>
            <family val="2"/>
          </rPr>
          <t>.3304-1</t>
        </r>
        <r>
          <rPr>
            <b/>
            <sz val="10"/>
            <color indexed="81"/>
            <rFont val="宋体"/>
            <family val="3"/>
            <charset val="134"/>
          </rPr>
          <t>、</t>
        </r>
        <r>
          <rPr>
            <b/>
            <sz val="10"/>
            <color indexed="81"/>
            <rFont val="Tahoma"/>
            <family val="2"/>
          </rPr>
          <t>3305-1</t>
        </r>
        <r>
          <rPr>
            <b/>
            <sz val="10"/>
            <color indexed="81"/>
            <rFont val="宋体"/>
            <family val="3"/>
            <charset val="134"/>
          </rPr>
          <t>、</t>
        </r>
        <r>
          <rPr>
            <b/>
            <sz val="10"/>
            <color indexed="81"/>
            <rFont val="Tahoma"/>
            <family val="2"/>
          </rPr>
          <t>3304-2</t>
        </r>
        <r>
          <rPr>
            <b/>
            <sz val="10"/>
            <color indexed="81"/>
            <rFont val="宋体"/>
            <family val="3"/>
            <charset val="134"/>
          </rPr>
          <t>共用项目采购审批单及发票资料。费用别为</t>
        </r>
        <r>
          <rPr>
            <b/>
            <sz val="10"/>
            <color indexed="81"/>
            <rFont val="Tahoma"/>
            <family val="2"/>
          </rPr>
          <t>15</t>
        </r>
        <r>
          <rPr>
            <b/>
            <sz val="10"/>
            <color indexed="81"/>
            <rFont val="宋体"/>
            <family val="3"/>
            <charset val="134"/>
          </rPr>
          <t>Ｗ、</t>
        </r>
        <r>
          <rPr>
            <b/>
            <sz val="10"/>
            <color indexed="81"/>
            <rFont val="Tahoma"/>
            <family val="2"/>
          </rPr>
          <t>5</t>
        </r>
        <r>
          <rPr>
            <b/>
            <sz val="10"/>
            <color indexed="81"/>
            <rFont val="宋体"/>
            <family val="3"/>
            <charset val="134"/>
          </rPr>
          <t>Ｗ、</t>
        </r>
        <r>
          <rPr>
            <b/>
            <sz val="10"/>
            <color indexed="81"/>
            <rFont val="Tahoma"/>
            <family val="2"/>
          </rPr>
          <t>9.1</t>
        </r>
        <r>
          <rPr>
            <b/>
            <sz val="10"/>
            <color indexed="81"/>
            <rFont val="宋体"/>
            <family val="3"/>
            <charset val="134"/>
          </rPr>
          <t>Ｗ</t>
        </r>
        <r>
          <rPr>
            <sz val="10"/>
            <color indexed="81"/>
            <rFont val="Tahoma"/>
            <family val="2"/>
          </rPr>
          <t xml:space="preserve">
</t>
        </r>
        <r>
          <rPr>
            <b/>
            <sz val="10"/>
            <color indexed="81"/>
            <rFont val="宋体"/>
            <family val="3"/>
            <charset val="134"/>
          </rPr>
          <t>备注：</t>
        </r>
        <r>
          <rPr>
            <b/>
            <sz val="10"/>
            <color indexed="81"/>
            <rFont val="Tahoma"/>
            <family val="2"/>
          </rPr>
          <t>3304-1</t>
        </r>
        <r>
          <rPr>
            <b/>
            <sz val="10"/>
            <color indexed="81"/>
            <rFont val="宋体"/>
            <family val="3"/>
            <charset val="134"/>
          </rPr>
          <t>、</t>
        </r>
        <r>
          <rPr>
            <b/>
            <sz val="10"/>
            <color indexed="81"/>
            <rFont val="Tahoma"/>
            <family val="2"/>
          </rPr>
          <t>3305-1</t>
        </r>
        <r>
          <rPr>
            <b/>
            <sz val="10"/>
            <color indexed="81"/>
            <rFont val="宋体"/>
            <family val="3"/>
            <charset val="134"/>
          </rPr>
          <t>、</t>
        </r>
        <r>
          <rPr>
            <b/>
            <sz val="10"/>
            <color indexed="81"/>
            <rFont val="Tahoma"/>
            <family val="2"/>
          </rPr>
          <t>3307-2</t>
        </r>
        <r>
          <rPr>
            <b/>
            <sz val="10"/>
            <color indexed="81"/>
            <rFont val="宋体"/>
            <family val="3"/>
            <charset val="134"/>
          </rPr>
          <t>为同一张凭证</t>
        </r>
      </text>
    </comment>
    <comment ref="W54"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（发票金额</t>
        </r>
        <r>
          <rPr>
            <b/>
            <sz val="10"/>
            <color indexed="81"/>
            <rFont val="Tahoma"/>
            <family val="2"/>
          </rPr>
          <t>30</t>
        </r>
        <r>
          <rPr>
            <b/>
            <sz val="10"/>
            <color indexed="81"/>
            <rFont val="宋体"/>
            <family val="3"/>
            <charset val="134"/>
          </rPr>
          <t>万元）
预算编码</t>
        </r>
        <r>
          <rPr>
            <b/>
            <sz val="10"/>
            <color indexed="81"/>
            <rFont val="Tahoma"/>
            <family val="2"/>
          </rPr>
          <t xml:space="preserve">3304-3
</t>
        </r>
        <r>
          <rPr>
            <b/>
            <sz val="10"/>
            <color indexed="81"/>
            <rFont val="宋体"/>
            <family val="3"/>
            <charset val="134"/>
          </rPr>
          <t>四川省匠庭建筑公司工程服务费第二次付款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3303-1</t>
        </r>
        <r>
          <rPr>
            <b/>
            <sz val="10"/>
            <color indexed="81"/>
            <rFont val="宋体"/>
            <family val="3"/>
            <charset val="134"/>
          </rPr>
          <t>为同一张报帐凭证</t>
        </r>
        <r>
          <rPr>
            <sz val="10"/>
            <color indexed="81"/>
            <rFont val="Tahoma"/>
            <family val="2"/>
          </rPr>
          <t xml:space="preserve">
</t>
        </r>
      </text>
    </comment>
    <comment ref="U55"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19#</t>
        </r>
        <r>
          <rPr>
            <b/>
            <sz val="10"/>
            <color indexed="81"/>
            <rFont val="宋体"/>
            <family val="3"/>
            <charset val="134"/>
          </rPr>
          <t>（凭证金额</t>
        </r>
        <r>
          <rPr>
            <b/>
            <sz val="10"/>
            <color indexed="81"/>
            <rFont val="Tahoma"/>
            <family val="2"/>
          </rPr>
          <t>29.1</t>
        </r>
        <r>
          <rPr>
            <b/>
            <sz val="10"/>
            <color indexed="81"/>
            <rFont val="宋体"/>
            <family val="3"/>
            <charset val="134"/>
          </rPr>
          <t>万元）
预算编码：</t>
        </r>
        <r>
          <rPr>
            <b/>
            <sz val="10"/>
            <color indexed="81"/>
            <rFont val="Tahoma"/>
            <family val="2"/>
          </rPr>
          <t>3305-1</t>
        </r>
        <r>
          <rPr>
            <b/>
            <sz val="10"/>
            <color indexed="81"/>
            <rFont val="宋体"/>
            <family val="3"/>
            <charset val="134"/>
          </rPr>
          <t>：四川东尔益科技公司ＬＥＤ电子屏采购</t>
        </r>
        <r>
          <rPr>
            <b/>
            <sz val="10"/>
            <color indexed="81"/>
            <rFont val="Tahoma"/>
            <family val="2"/>
          </rPr>
          <t>.3304-1</t>
        </r>
        <r>
          <rPr>
            <b/>
            <sz val="10"/>
            <color indexed="81"/>
            <rFont val="宋体"/>
            <family val="3"/>
            <charset val="134"/>
          </rPr>
          <t>、</t>
        </r>
        <r>
          <rPr>
            <b/>
            <sz val="10"/>
            <color indexed="81"/>
            <rFont val="Tahoma"/>
            <family val="2"/>
          </rPr>
          <t>3305-1</t>
        </r>
        <r>
          <rPr>
            <b/>
            <sz val="10"/>
            <color indexed="81"/>
            <rFont val="宋体"/>
            <family val="3"/>
            <charset val="134"/>
          </rPr>
          <t>、</t>
        </r>
        <r>
          <rPr>
            <b/>
            <sz val="10"/>
            <color indexed="81"/>
            <rFont val="Tahoma"/>
            <family val="2"/>
          </rPr>
          <t>3304-2</t>
        </r>
        <r>
          <rPr>
            <b/>
            <sz val="10"/>
            <color indexed="81"/>
            <rFont val="宋体"/>
            <family val="3"/>
            <charset val="134"/>
          </rPr>
          <t>共用项目采购审批单及发票资料。费用别为</t>
        </r>
        <r>
          <rPr>
            <b/>
            <sz val="10"/>
            <color indexed="81"/>
            <rFont val="Tahoma"/>
            <family val="2"/>
          </rPr>
          <t>15</t>
        </r>
        <r>
          <rPr>
            <b/>
            <sz val="10"/>
            <color indexed="81"/>
            <rFont val="宋体"/>
            <family val="3"/>
            <charset val="134"/>
          </rPr>
          <t>Ｗ、</t>
        </r>
        <r>
          <rPr>
            <b/>
            <sz val="10"/>
            <color indexed="81"/>
            <rFont val="Tahoma"/>
            <family val="2"/>
          </rPr>
          <t>5</t>
        </r>
        <r>
          <rPr>
            <b/>
            <sz val="10"/>
            <color indexed="81"/>
            <rFont val="宋体"/>
            <family val="3"/>
            <charset val="134"/>
          </rPr>
          <t>Ｗ、</t>
        </r>
        <r>
          <rPr>
            <b/>
            <sz val="10"/>
            <color indexed="81"/>
            <rFont val="Tahoma"/>
            <family val="2"/>
          </rPr>
          <t>9.1</t>
        </r>
        <r>
          <rPr>
            <b/>
            <sz val="10"/>
            <color indexed="81"/>
            <rFont val="宋体"/>
            <family val="3"/>
            <charset val="134"/>
          </rPr>
          <t>Ｗ
备注：</t>
        </r>
        <r>
          <rPr>
            <b/>
            <sz val="10"/>
            <color indexed="81"/>
            <rFont val="Tahoma"/>
            <family val="2"/>
          </rPr>
          <t>3304-1</t>
        </r>
        <r>
          <rPr>
            <b/>
            <sz val="10"/>
            <color indexed="81"/>
            <rFont val="宋体"/>
            <family val="3"/>
            <charset val="134"/>
          </rPr>
          <t>、</t>
        </r>
        <r>
          <rPr>
            <b/>
            <sz val="10"/>
            <color indexed="81"/>
            <rFont val="Tahoma"/>
            <family val="2"/>
          </rPr>
          <t>3305-1</t>
        </r>
        <r>
          <rPr>
            <b/>
            <sz val="10"/>
            <color indexed="81"/>
            <rFont val="宋体"/>
            <family val="3"/>
            <charset val="134"/>
          </rPr>
          <t>、</t>
        </r>
        <r>
          <rPr>
            <b/>
            <sz val="10"/>
            <color indexed="81"/>
            <rFont val="Tahoma"/>
            <family val="2"/>
          </rPr>
          <t>3307-2</t>
        </r>
        <r>
          <rPr>
            <b/>
            <sz val="10"/>
            <color indexed="81"/>
            <rFont val="宋体"/>
            <family val="3"/>
            <charset val="134"/>
          </rPr>
          <t>为同一张凭证</t>
        </r>
      </text>
    </comment>
    <comment ref="U56"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（发票总金额</t>
        </r>
        <r>
          <rPr>
            <b/>
            <sz val="10"/>
            <color indexed="81"/>
            <rFont val="Tahoma"/>
            <family val="2"/>
          </rPr>
          <t>30</t>
        </r>
        <r>
          <rPr>
            <b/>
            <sz val="10"/>
            <color indexed="81"/>
            <rFont val="宋体"/>
            <family val="3"/>
            <charset val="134"/>
          </rPr>
          <t>万元）
预算编码</t>
        </r>
        <r>
          <rPr>
            <b/>
            <sz val="10"/>
            <color indexed="81"/>
            <rFont val="Tahoma"/>
            <family val="2"/>
          </rPr>
          <t xml:space="preserve">3306-1
</t>
        </r>
        <r>
          <rPr>
            <b/>
            <sz val="10"/>
            <color indexed="81"/>
            <rFont val="宋体"/>
            <family val="3"/>
            <charset val="134"/>
          </rPr>
          <t>四川省匠庭建筑公司工程服务费第二次付款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3303-1</t>
        </r>
        <r>
          <rPr>
            <b/>
            <sz val="10"/>
            <color indexed="81"/>
            <rFont val="宋体"/>
            <family val="3"/>
            <charset val="134"/>
          </rPr>
          <t>为同一张报帐凭证</t>
        </r>
        <r>
          <rPr>
            <sz val="10"/>
            <color indexed="81"/>
            <rFont val="Tahoma"/>
            <family val="2"/>
          </rPr>
          <t xml:space="preserve">
</t>
        </r>
      </text>
    </comment>
    <comment ref="V56" authorId="1">
      <text>
        <r>
          <rPr>
            <b/>
            <sz val="10"/>
            <color indexed="81"/>
            <rFont val="宋体"/>
            <family val="3"/>
            <charset val="134"/>
          </rPr>
          <t>2021年11月
编码：3306-2
成都亮晶晶科技公司校园文化建设心理咨询室心理健康设备</t>
        </r>
      </text>
    </comment>
    <comment ref="U57"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8#</t>
        </r>
        <r>
          <rPr>
            <b/>
            <sz val="10"/>
            <color indexed="81"/>
            <rFont val="宋体"/>
            <family val="3"/>
            <charset val="134"/>
          </rPr>
          <t>（第一次付款</t>
        </r>
        <r>
          <rPr>
            <b/>
            <sz val="10"/>
            <color indexed="81"/>
            <rFont val="Tahoma"/>
            <family val="2"/>
          </rPr>
          <t>2.91</t>
        </r>
        <r>
          <rPr>
            <b/>
            <sz val="10"/>
            <color indexed="81"/>
            <rFont val="宋体"/>
            <family val="3"/>
            <charset val="134"/>
          </rPr>
          <t>万元）
预算编码：</t>
        </r>
        <r>
          <rPr>
            <sz val="10"/>
            <color indexed="81"/>
            <rFont val="Tahoma"/>
            <family val="2"/>
          </rPr>
          <t>3307-1</t>
        </r>
        <r>
          <rPr>
            <sz val="10"/>
            <color indexed="81"/>
            <rFont val="宋体"/>
            <family val="3"/>
            <charset val="134"/>
          </rPr>
          <t xml:space="preserve">：
</t>
        </r>
        <r>
          <rPr>
            <b/>
            <sz val="10"/>
            <color indexed="81"/>
            <rFont val="宋体"/>
            <family val="3"/>
            <charset val="134"/>
          </rPr>
          <t>四川智圆行方环境艺术工程公司产教协同育人内涵建设设计费，总价</t>
        </r>
        <r>
          <rPr>
            <b/>
            <sz val="10"/>
            <color indexed="81"/>
            <rFont val="Tahoma"/>
            <family val="2"/>
          </rPr>
          <t>9.7</t>
        </r>
        <r>
          <rPr>
            <b/>
            <sz val="10"/>
            <color indexed="81"/>
            <rFont val="宋体"/>
            <family val="3"/>
            <charset val="134"/>
          </rPr>
          <t>万元，第一次付款</t>
        </r>
        <r>
          <rPr>
            <b/>
            <sz val="10"/>
            <color indexed="81"/>
            <rFont val="Tahoma"/>
            <family val="2"/>
          </rPr>
          <t>30%,2.91</t>
        </r>
        <r>
          <rPr>
            <b/>
            <sz val="10"/>
            <color indexed="81"/>
            <rFont val="宋体"/>
            <family val="3"/>
            <charset val="134"/>
          </rPr>
          <t>万元</t>
        </r>
      </text>
    </comment>
    <comment ref="V57" authorId="1">
      <text>
        <r>
          <rPr>
            <b/>
            <sz val="10"/>
            <color indexed="81"/>
            <rFont val="Tahoma"/>
            <family val="2"/>
          </rPr>
          <t>20 20</t>
        </r>
        <r>
          <rPr>
            <b/>
            <sz val="10"/>
            <color indexed="81"/>
            <rFont val="宋体"/>
            <family val="3"/>
            <charset val="134"/>
          </rPr>
          <t>年</t>
        </r>
        <r>
          <rPr>
            <b/>
            <sz val="10"/>
            <color indexed="81"/>
            <rFont val="Tahoma"/>
            <family val="2"/>
          </rPr>
          <t>7</t>
        </r>
        <r>
          <rPr>
            <b/>
            <sz val="10"/>
            <color indexed="81"/>
            <rFont val="宋体"/>
            <family val="3"/>
            <charset val="134"/>
          </rPr>
          <t>月记帐</t>
        </r>
        <r>
          <rPr>
            <b/>
            <sz val="10"/>
            <color indexed="81"/>
            <rFont val="Tahoma"/>
            <family val="2"/>
          </rPr>
          <t>68 #</t>
        </r>
        <r>
          <rPr>
            <b/>
            <sz val="10"/>
            <color indexed="81"/>
            <rFont val="Tahoma"/>
            <family val="2"/>
          </rPr>
          <t xml:space="preserve">
</t>
        </r>
        <r>
          <rPr>
            <b/>
            <sz val="10"/>
            <color indexed="81"/>
            <rFont val="宋体"/>
            <family val="3"/>
            <charset val="134"/>
          </rPr>
          <t>预算编码：</t>
        </r>
        <r>
          <rPr>
            <b/>
            <sz val="10"/>
            <color indexed="81"/>
            <rFont val="Tahoma"/>
            <family val="2"/>
          </rPr>
          <t>3307-2
2019</t>
        </r>
        <r>
          <rPr>
            <b/>
            <sz val="10"/>
            <color indexed="81"/>
            <rFont val="宋体"/>
            <family val="3"/>
            <charset val="134"/>
          </rPr>
          <t>年</t>
        </r>
        <r>
          <rPr>
            <b/>
            <sz val="10"/>
            <color indexed="81"/>
            <rFont val="Tahoma"/>
            <family val="2"/>
          </rPr>
          <t>12</t>
        </r>
        <r>
          <rPr>
            <b/>
            <sz val="10"/>
            <color indexed="81"/>
            <rFont val="宋体"/>
            <family val="3"/>
            <charset val="134"/>
          </rPr>
          <t>月校园文化建设四川蜀江工程造价公司服务费</t>
        </r>
      </text>
    </comment>
    <comment ref="W57"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 xml:space="preserve">86#
</t>
        </r>
        <r>
          <rPr>
            <b/>
            <sz val="10"/>
            <color indexed="81"/>
            <rFont val="宋体"/>
            <family val="3"/>
            <charset val="134"/>
          </rPr>
          <t>预算编码：</t>
        </r>
        <r>
          <rPr>
            <b/>
            <sz val="10"/>
            <color indexed="81"/>
            <rFont val="Tahoma"/>
            <family val="2"/>
          </rPr>
          <t>3307-3
2020</t>
        </r>
        <r>
          <rPr>
            <b/>
            <sz val="10"/>
            <color indexed="81"/>
            <rFont val="宋体"/>
            <family val="3"/>
            <charset val="134"/>
          </rPr>
          <t>年</t>
        </r>
        <r>
          <rPr>
            <b/>
            <sz val="10"/>
            <color indexed="81"/>
            <rFont val="Tahoma"/>
            <family val="2"/>
          </rPr>
          <t>10</t>
        </r>
        <r>
          <rPr>
            <b/>
            <sz val="10"/>
            <color indexed="81"/>
            <rFont val="宋体"/>
            <family val="3"/>
            <charset val="134"/>
          </rPr>
          <t>月三合镇光耀广告经营部心理咨询室、陈列室、校园文化建设服务项目。合同总金额</t>
        </r>
        <r>
          <rPr>
            <b/>
            <sz val="10"/>
            <color indexed="81"/>
            <rFont val="Tahoma"/>
            <family val="2"/>
          </rPr>
          <t>83.5941</t>
        </r>
        <r>
          <rPr>
            <b/>
            <sz val="10"/>
            <color indexed="81"/>
            <rFont val="宋体"/>
            <family val="3"/>
            <charset val="134"/>
          </rPr>
          <t>万元，第一次付款</t>
        </r>
        <r>
          <rPr>
            <sz val="10"/>
            <color indexed="81"/>
            <rFont val="Tahoma"/>
            <family val="2"/>
          </rPr>
          <t xml:space="preserve">
</t>
        </r>
      </text>
    </comment>
    <comment ref="X57" authorId="1">
      <text>
        <r>
          <rPr>
            <b/>
            <sz val="10"/>
            <color indexed="81"/>
            <rFont val="Tahoma"/>
            <family val="2"/>
          </rPr>
          <t>2020</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 xml:space="preserve"> 11#</t>
        </r>
        <r>
          <rPr>
            <b/>
            <sz val="10"/>
            <color indexed="81"/>
            <rFont val="宋体"/>
            <family val="3"/>
            <charset val="134"/>
          </rPr>
          <t>（第一次付款</t>
        </r>
        <r>
          <rPr>
            <b/>
            <sz val="10"/>
            <color indexed="81"/>
            <rFont val="Tahoma"/>
            <family val="2"/>
          </rPr>
          <t>2.91</t>
        </r>
        <r>
          <rPr>
            <b/>
            <sz val="10"/>
            <color indexed="81"/>
            <rFont val="宋体"/>
            <family val="3"/>
            <charset val="134"/>
          </rPr>
          <t>万元，第二次付款</t>
        </r>
        <r>
          <rPr>
            <b/>
            <sz val="10"/>
            <color indexed="81"/>
            <rFont val="Tahoma"/>
            <family val="2"/>
          </rPr>
          <t>5.82</t>
        </r>
        <r>
          <rPr>
            <b/>
            <sz val="10"/>
            <color indexed="81"/>
            <rFont val="宋体"/>
            <family val="3"/>
            <charset val="134"/>
          </rPr>
          <t>万元）
预算编码：</t>
        </r>
        <r>
          <rPr>
            <b/>
            <sz val="10"/>
            <color indexed="81"/>
            <rFont val="Tahoma"/>
            <family val="2"/>
          </rPr>
          <t>3307-4</t>
        </r>
        <r>
          <rPr>
            <b/>
            <sz val="10"/>
            <color indexed="81"/>
            <rFont val="宋体"/>
            <family val="3"/>
            <charset val="134"/>
          </rPr>
          <t xml:space="preserve">
四川智圆行方环境艺术工程公司产教协同育人内涵建设设计费，总价</t>
        </r>
        <r>
          <rPr>
            <b/>
            <sz val="10"/>
            <color indexed="81"/>
            <rFont val="Tahoma"/>
            <family val="2"/>
          </rPr>
          <t>9.7</t>
        </r>
        <r>
          <rPr>
            <b/>
            <sz val="10"/>
            <color indexed="81"/>
            <rFont val="宋体"/>
            <family val="3"/>
            <charset val="134"/>
          </rPr>
          <t>万元，第一次付款</t>
        </r>
        <r>
          <rPr>
            <b/>
            <sz val="10"/>
            <color indexed="81"/>
            <rFont val="Tahoma"/>
            <family val="2"/>
          </rPr>
          <t>30%,2.91</t>
        </r>
        <r>
          <rPr>
            <b/>
            <sz val="10"/>
            <color indexed="81"/>
            <rFont val="宋体"/>
            <family val="3"/>
            <charset val="134"/>
          </rPr>
          <t>万元</t>
        </r>
        <r>
          <rPr>
            <b/>
            <sz val="10"/>
            <color indexed="81"/>
            <rFont val="Tahoma"/>
            <family val="2"/>
          </rPr>
          <t>.</t>
        </r>
        <r>
          <rPr>
            <b/>
            <sz val="10"/>
            <color indexed="81"/>
            <rFont val="宋体"/>
            <family val="3"/>
            <charset val="134"/>
          </rPr>
          <t>第二次付款</t>
        </r>
        <r>
          <rPr>
            <b/>
            <sz val="10"/>
            <color indexed="81"/>
            <rFont val="Tahoma"/>
            <family val="2"/>
          </rPr>
          <t>5.82</t>
        </r>
        <r>
          <rPr>
            <b/>
            <sz val="10"/>
            <color indexed="81"/>
            <rFont val="宋体"/>
            <family val="3"/>
            <charset val="134"/>
          </rPr>
          <t>万元</t>
        </r>
      </text>
    </comment>
    <comment ref="Y57" authorId="1">
      <text>
        <r>
          <rPr>
            <b/>
            <sz val="10"/>
            <color indexed="81"/>
            <rFont val="Tahoma"/>
            <family val="2"/>
          </rPr>
          <t>2021</t>
        </r>
        <r>
          <rPr>
            <b/>
            <sz val="10"/>
            <color indexed="81"/>
            <rFont val="宋体"/>
            <family val="3"/>
            <charset val="134"/>
          </rPr>
          <t>年</t>
        </r>
        <r>
          <rPr>
            <b/>
            <sz val="10"/>
            <color indexed="81"/>
            <rFont val="Tahoma"/>
            <family val="2"/>
          </rPr>
          <t>2</t>
        </r>
        <r>
          <rPr>
            <b/>
            <sz val="10"/>
            <color indexed="81"/>
            <rFont val="宋体"/>
            <family val="3"/>
            <charset val="134"/>
          </rPr>
          <t>月记帐</t>
        </r>
        <r>
          <rPr>
            <b/>
            <sz val="10"/>
            <color indexed="81"/>
            <rFont val="Tahoma"/>
            <family val="2"/>
          </rPr>
          <t xml:space="preserve">10#
</t>
        </r>
        <r>
          <rPr>
            <b/>
            <sz val="10"/>
            <color indexed="81"/>
            <rFont val="宋体"/>
            <family val="3"/>
            <charset val="134"/>
          </rPr>
          <t>预算编码：</t>
        </r>
        <r>
          <rPr>
            <b/>
            <sz val="10"/>
            <color indexed="81"/>
            <rFont val="Tahoma"/>
            <family val="2"/>
          </rPr>
          <t>3307-5
2020</t>
        </r>
        <r>
          <rPr>
            <b/>
            <sz val="10"/>
            <color indexed="81"/>
            <rFont val="宋体"/>
            <family val="3"/>
            <charset val="134"/>
          </rPr>
          <t>年</t>
        </r>
        <r>
          <rPr>
            <b/>
            <sz val="10"/>
            <color indexed="81"/>
            <rFont val="Tahoma"/>
            <family val="2"/>
          </rPr>
          <t>12</t>
        </r>
        <r>
          <rPr>
            <b/>
            <sz val="10"/>
            <color indexed="81"/>
            <rFont val="宋体"/>
            <family val="3"/>
            <charset val="134"/>
          </rPr>
          <t>月三合镇光耀广告经营部心理咨询室、陈列室、校园文化建设服务项目</t>
        </r>
        <r>
          <rPr>
            <b/>
            <sz val="10"/>
            <color indexed="81"/>
            <rFont val="Tahoma"/>
            <family val="2"/>
          </rPr>
          <t>,</t>
        </r>
        <r>
          <rPr>
            <b/>
            <sz val="10"/>
            <color indexed="81"/>
            <rFont val="宋体"/>
            <family val="3"/>
            <charset val="134"/>
          </rPr>
          <t>合同总金额</t>
        </r>
        <r>
          <rPr>
            <b/>
            <sz val="10"/>
            <color indexed="81"/>
            <rFont val="Tahoma"/>
            <family val="2"/>
          </rPr>
          <t>83.5941</t>
        </r>
        <r>
          <rPr>
            <b/>
            <sz val="10"/>
            <color indexed="81"/>
            <rFont val="宋体"/>
            <family val="3"/>
            <charset val="134"/>
          </rPr>
          <t xml:space="preserve">万元，第二次付款
</t>
        </r>
        <r>
          <rPr>
            <sz val="10"/>
            <color indexed="81"/>
            <rFont val="Tahoma"/>
            <family val="2"/>
          </rPr>
          <t xml:space="preserve">
</t>
        </r>
      </text>
    </comment>
    <comment ref="Z57"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58#</t>
        </r>
        <r>
          <rPr>
            <b/>
            <sz val="10"/>
            <color indexed="81"/>
            <rFont val="宋体"/>
            <family val="3"/>
            <charset val="134"/>
          </rPr>
          <t>（发票金额</t>
        </r>
        <r>
          <rPr>
            <b/>
            <sz val="10"/>
            <color indexed="81"/>
            <rFont val="Tahoma"/>
            <family val="2"/>
          </rPr>
          <t>30</t>
        </r>
        <r>
          <rPr>
            <b/>
            <sz val="10"/>
            <color indexed="81"/>
            <rFont val="宋体"/>
            <family val="3"/>
            <charset val="134"/>
          </rPr>
          <t>万元）
预算编码</t>
        </r>
        <r>
          <rPr>
            <b/>
            <sz val="10"/>
            <color indexed="81"/>
            <rFont val="Tahoma"/>
            <family val="2"/>
          </rPr>
          <t xml:space="preserve">3307-6
</t>
        </r>
        <r>
          <rPr>
            <b/>
            <sz val="10"/>
            <color indexed="81"/>
            <rFont val="宋体"/>
            <family val="3"/>
            <charset val="134"/>
          </rPr>
          <t>四川省匠庭建筑公司工程服务费第一次支付</t>
        </r>
        <r>
          <rPr>
            <b/>
            <sz val="10"/>
            <color indexed="81"/>
            <rFont val="Tahoma"/>
            <family val="2"/>
          </rPr>
          <t>27</t>
        </r>
        <r>
          <rPr>
            <b/>
            <sz val="10"/>
            <color indexed="81"/>
            <rFont val="宋体"/>
            <family val="3"/>
            <charset val="134"/>
          </rPr>
          <t>万元，第二次付款</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共用审批及报帐资料
备注：</t>
        </r>
        <r>
          <rPr>
            <b/>
            <sz val="10"/>
            <color indexed="81"/>
            <rFont val="Tahoma"/>
            <family val="2"/>
          </rPr>
          <t>1309-3</t>
        </r>
        <r>
          <rPr>
            <b/>
            <sz val="10"/>
            <color indexed="81"/>
            <rFont val="宋体"/>
            <family val="3"/>
            <charset val="134"/>
          </rPr>
          <t>、</t>
        </r>
        <r>
          <rPr>
            <b/>
            <sz val="10"/>
            <color indexed="81"/>
            <rFont val="Tahoma"/>
            <family val="2"/>
          </rPr>
          <t>1310-3</t>
        </r>
        <r>
          <rPr>
            <b/>
            <sz val="10"/>
            <color indexed="81"/>
            <rFont val="宋体"/>
            <family val="3"/>
            <charset val="134"/>
          </rPr>
          <t>、</t>
        </r>
        <r>
          <rPr>
            <b/>
            <sz val="10"/>
            <color indexed="81"/>
            <rFont val="Tahoma"/>
            <family val="2"/>
          </rPr>
          <t>1311-4</t>
        </r>
        <r>
          <rPr>
            <b/>
            <sz val="10"/>
            <color indexed="81"/>
            <rFont val="宋体"/>
            <family val="3"/>
            <charset val="134"/>
          </rPr>
          <t>、</t>
        </r>
        <r>
          <rPr>
            <b/>
            <sz val="10"/>
            <color indexed="81"/>
            <rFont val="Tahoma"/>
            <family val="2"/>
          </rPr>
          <t>3306-1</t>
        </r>
        <r>
          <rPr>
            <b/>
            <sz val="10"/>
            <color indexed="81"/>
            <rFont val="宋体"/>
            <family val="3"/>
            <charset val="134"/>
          </rPr>
          <t>、</t>
        </r>
        <r>
          <rPr>
            <b/>
            <sz val="10"/>
            <color indexed="81"/>
            <rFont val="Tahoma"/>
            <family val="2"/>
          </rPr>
          <t>3304-3</t>
        </r>
        <r>
          <rPr>
            <b/>
            <sz val="10"/>
            <color indexed="81"/>
            <rFont val="宋体"/>
            <family val="3"/>
            <charset val="134"/>
          </rPr>
          <t>、</t>
        </r>
        <r>
          <rPr>
            <b/>
            <sz val="10"/>
            <color indexed="81"/>
            <rFont val="Tahoma"/>
            <family val="2"/>
          </rPr>
          <t>3307-6</t>
        </r>
        <r>
          <rPr>
            <b/>
            <sz val="10"/>
            <color indexed="81"/>
            <rFont val="宋体"/>
            <family val="3"/>
            <charset val="134"/>
          </rPr>
          <t>为同一张报帐凭证</t>
        </r>
        <r>
          <rPr>
            <sz val="10"/>
            <color indexed="81"/>
            <rFont val="Tahoma"/>
            <family val="2"/>
          </rPr>
          <t xml:space="preserve">
</t>
        </r>
      </text>
    </comment>
    <comment ref="AA57" authorId="1">
      <text>
        <r>
          <rPr>
            <b/>
            <sz val="10"/>
            <color indexed="81"/>
            <rFont val="宋体"/>
            <family val="3"/>
            <charset val="134"/>
          </rPr>
          <t>2021年11月记帐 #（发票金额34.8863万元）
预算编码3307-7
四川省匠庭建筑公司工程服务费合同95.18万元。第一次支付27万元，第二次付款30万元，本次支付34.8863万元，合同链接为3307-6。
3307-7、1306-5共一张报帐凭证</t>
        </r>
        <r>
          <rPr>
            <sz val="10"/>
            <color indexed="81"/>
            <rFont val="Tahoma"/>
            <family val="2"/>
          </rPr>
          <t xml:space="preserve">
</t>
        </r>
      </text>
    </comment>
    <comment ref="AB5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3307-8
</t>
        </r>
        <r>
          <rPr>
            <b/>
            <sz val="10"/>
            <color indexed="81"/>
            <rFont val="宋体"/>
            <family val="3"/>
            <charset val="134"/>
          </rPr>
          <t>绵阳正信工程造价公司江油分公司对省示范建设工程部分审计费</t>
        </r>
        <r>
          <rPr>
            <sz val="10"/>
            <color indexed="81"/>
            <rFont val="Tahoma"/>
            <family val="2"/>
          </rPr>
          <t xml:space="preserve">
</t>
        </r>
      </text>
    </comment>
    <comment ref="AC5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 xml:space="preserve">  #
</t>
        </r>
        <r>
          <rPr>
            <b/>
            <sz val="10"/>
            <color indexed="81"/>
            <rFont val="宋体"/>
            <family val="3"/>
            <charset val="134"/>
          </rPr>
          <t>预算编码：</t>
        </r>
        <r>
          <rPr>
            <b/>
            <sz val="10"/>
            <color indexed="81"/>
            <rFont val="Tahoma"/>
            <family val="2"/>
          </rPr>
          <t>3307-9
2020</t>
        </r>
        <r>
          <rPr>
            <b/>
            <sz val="10"/>
            <color indexed="81"/>
            <rFont val="宋体"/>
            <family val="3"/>
            <charset val="134"/>
          </rPr>
          <t>年</t>
        </r>
        <r>
          <rPr>
            <b/>
            <sz val="10"/>
            <color indexed="81"/>
            <rFont val="Tahoma"/>
            <family val="2"/>
          </rPr>
          <t>12</t>
        </r>
        <r>
          <rPr>
            <b/>
            <sz val="10"/>
            <color indexed="81"/>
            <rFont val="宋体"/>
            <family val="3"/>
            <charset val="134"/>
          </rPr>
          <t>月三合镇光耀广告经营部心理咨询室、陈列室、校园文化建设服务项目</t>
        </r>
        <r>
          <rPr>
            <b/>
            <sz val="10"/>
            <color indexed="81"/>
            <rFont val="Tahoma"/>
            <family val="2"/>
          </rPr>
          <t>,</t>
        </r>
        <r>
          <rPr>
            <b/>
            <sz val="10"/>
            <color indexed="81"/>
            <rFont val="宋体"/>
            <family val="3"/>
            <charset val="134"/>
          </rPr>
          <t>合同总金额</t>
        </r>
        <r>
          <rPr>
            <b/>
            <sz val="10"/>
            <color indexed="81"/>
            <rFont val="Tahoma"/>
            <family val="2"/>
          </rPr>
          <t>83.5941</t>
        </r>
        <r>
          <rPr>
            <b/>
            <sz val="10"/>
            <color indexed="81"/>
            <rFont val="宋体"/>
            <family val="3"/>
            <charset val="134"/>
          </rPr>
          <t>万元，第三次付款</t>
        </r>
      </text>
    </comment>
    <comment ref="AD5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3307-10
</t>
        </r>
        <r>
          <rPr>
            <b/>
            <sz val="10"/>
            <color indexed="81"/>
            <rFont val="宋体"/>
            <family val="3"/>
            <charset val="134"/>
          </rPr>
          <t>四川三三一工程项目管理服务公司省示范工程部份监理费</t>
        </r>
        <r>
          <rPr>
            <sz val="10"/>
            <color indexed="81"/>
            <rFont val="Tahoma"/>
            <family val="2"/>
          </rPr>
          <t xml:space="preserve">
</t>
        </r>
      </text>
    </comment>
    <comment ref="AE5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3307-11
</t>
        </r>
        <r>
          <rPr>
            <b/>
            <sz val="10"/>
            <color indexed="81"/>
            <rFont val="宋体"/>
            <family val="3"/>
            <charset val="134"/>
          </rPr>
          <t>江油三合光耀广告部心理咨询室、陈列室、校园文化建设服务项目</t>
        </r>
        <r>
          <rPr>
            <sz val="10"/>
            <color indexed="81"/>
            <rFont val="Tahoma"/>
            <family val="2"/>
          </rPr>
          <t xml:space="preserve">
</t>
        </r>
      </text>
    </comment>
    <comment ref="AF57"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3307-12
</t>
        </r>
        <r>
          <rPr>
            <b/>
            <sz val="10"/>
            <color indexed="81"/>
            <rFont val="宋体"/>
            <family val="3"/>
            <charset val="134"/>
          </rPr>
          <t xml:space="preserve">
四川智圆行方环境公司产教协同育人文化内涵建设设计费</t>
        </r>
        <r>
          <rPr>
            <sz val="10"/>
            <color indexed="81"/>
            <rFont val="Tahoma"/>
            <family val="2"/>
          </rPr>
          <t xml:space="preserve">
</t>
        </r>
      </text>
    </comment>
    <comment ref="U59"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4101-1
</t>
        </r>
        <r>
          <rPr>
            <b/>
            <sz val="10"/>
            <color indexed="81"/>
            <rFont val="宋体"/>
            <family val="3"/>
            <charset val="134"/>
          </rPr>
          <t>外聘兼职教师资金。补充学校专业教师，优化教师队伍</t>
        </r>
      </text>
    </comment>
    <comment ref="U60" authorId="1">
      <text>
        <r>
          <rPr>
            <b/>
            <sz val="10"/>
            <color indexed="81"/>
            <rFont val="宋体"/>
            <family val="3"/>
            <charset val="134"/>
          </rPr>
          <t>2019年4月记帐18#
预算编码：4201-1
刘荣辉、王勇等30人至华东师范学习机票
备注：4201-1、2、3、4、5共用审批单</t>
        </r>
      </text>
    </comment>
    <comment ref="V60" authorId="1">
      <text>
        <r>
          <rPr>
            <b/>
            <sz val="10"/>
            <color indexed="81"/>
            <rFont val="宋体"/>
            <family val="3"/>
            <charset val="134"/>
          </rPr>
          <t xml:space="preserve">2019年4月记帐19#
预算编码：4201-2
刘荣辉、王勇等30人至华东师范学习培训费
备注：4201-1、2、3、4、5共用审批单
</t>
        </r>
      </text>
    </comment>
    <comment ref="W60" authorId="1">
      <text>
        <r>
          <rPr>
            <b/>
            <sz val="10"/>
            <color indexed="81"/>
            <rFont val="Tahoma"/>
            <family val="2"/>
          </rPr>
          <t>2019</t>
        </r>
        <r>
          <rPr>
            <b/>
            <sz val="10"/>
            <color indexed="81"/>
            <rFont val="宋体"/>
            <family val="3"/>
            <charset val="134"/>
          </rPr>
          <t>年</t>
        </r>
        <r>
          <rPr>
            <b/>
            <sz val="10"/>
            <color indexed="81"/>
            <rFont val="Tahoma"/>
            <family val="2"/>
          </rPr>
          <t>4</t>
        </r>
        <r>
          <rPr>
            <b/>
            <sz val="10"/>
            <color indexed="81"/>
            <rFont val="宋体"/>
            <family val="3"/>
            <charset val="134"/>
          </rPr>
          <t>月记帐</t>
        </r>
        <r>
          <rPr>
            <b/>
            <sz val="10"/>
            <color indexed="81"/>
            <rFont val="Tahoma"/>
            <family val="2"/>
          </rPr>
          <t>20#</t>
        </r>
        <r>
          <rPr>
            <b/>
            <sz val="10"/>
            <color indexed="81"/>
            <rFont val="宋体"/>
            <family val="3"/>
            <charset val="134"/>
          </rPr>
          <t xml:space="preserve">
预算编码：</t>
        </r>
        <r>
          <rPr>
            <b/>
            <sz val="10"/>
            <color indexed="81"/>
            <rFont val="Tahoma"/>
            <family val="2"/>
          </rPr>
          <t xml:space="preserve">4201-3
</t>
        </r>
        <r>
          <rPr>
            <b/>
            <sz val="10"/>
            <color indexed="81"/>
            <rFont val="宋体"/>
            <family val="3"/>
            <charset val="134"/>
          </rPr>
          <t>刘荣辉、王勇等</t>
        </r>
        <r>
          <rPr>
            <b/>
            <sz val="10"/>
            <color indexed="81"/>
            <rFont val="Tahoma"/>
            <family val="2"/>
          </rPr>
          <t>30</t>
        </r>
        <r>
          <rPr>
            <b/>
            <sz val="10"/>
            <color indexed="81"/>
            <rFont val="宋体"/>
            <family val="3"/>
            <charset val="134"/>
          </rPr>
          <t>人至华东师范学习培训费
备注：</t>
        </r>
        <r>
          <rPr>
            <b/>
            <sz val="10"/>
            <color indexed="81"/>
            <rFont val="Tahoma"/>
            <family val="2"/>
          </rPr>
          <t>4201-1</t>
        </r>
        <r>
          <rPr>
            <b/>
            <sz val="10"/>
            <color indexed="81"/>
            <rFont val="宋体"/>
            <family val="3"/>
            <charset val="134"/>
          </rPr>
          <t>、</t>
        </r>
        <r>
          <rPr>
            <b/>
            <sz val="10"/>
            <color indexed="81"/>
            <rFont val="Tahoma"/>
            <family val="2"/>
          </rPr>
          <t>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4</t>
        </r>
        <r>
          <rPr>
            <b/>
            <sz val="10"/>
            <color indexed="81"/>
            <rFont val="宋体"/>
            <family val="3"/>
            <charset val="134"/>
          </rPr>
          <t>、</t>
        </r>
        <r>
          <rPr>
            <b/>
            <sz val="10"/>
            <color indexed="81"/>
            <rFont val="Tahoma"/>
            <family val="2"/>
          </rPr>
          <t>5</t>
        </r>
        <r>
          <rPr>
            <b/>
            <sz val="10"/>
            <color indexed="81"/>
            <rFont val="宋体"/>
            <family val="3"/>
            <charset val="134"/>
          </rPr>
          <t>共用审批单</t>
        </r>
        <r>
          <rPr>
            <sz val="10"/>
            <color indexed="81"/>
            <rFont val="Tahoma"/>
            <family val="2"/>
          </rPr>
          <t xml:space="preserve">
</t>
        </r>
      </text>
    </comment>
    <comment ref="X60" authorId="1">
      <text>
        <r>
          <rPr>
            <b/>
            <sz val="10"/>
            <color indexed="81"/>
            <rFont val="Tahoma"/>
            <family val="2"/>
          </rPr>
          <t>2019</t>
        </r>
        <r>
          <rPr>
            <b/>
            <sz val="10"/>
            <color indexed="81"/>
            <rFont val="宋体"/>
            <family val="3"/>
            <charset val="134"/>
          </rPr>
          <t>年</t>
        </r>
        <r>
          <rPr>
            <b/>
            <sz val="10"/>
            <color indexed="81"/>
            <rFont val="Tahoma"/>
            <family val="2"/>
          </rPr>
          <t>4</t>
        </r>
        <r>
          <rPr>
            <b/>
            <sz val="10"/>
            <color indexed="81"/>
            <rFont val="宋体"/>
            <family val="3"/>
            <charset val="134"/>
          </rPr>
          <t>月记帐</t>
        </r>
        <r>
          <rPr>
            <b/>
            <sz val="10"/>
            <color indexed="81"/>
            <rFont val="Tahoma"/>
            <family val="2"/>
          </rPr>
          <t>22#</t>
        </r>
        <r>
          <rPr>
            <b/>
            <sz val="10"/>
            <color indexed="81"/>
            <rFont val="宋体"/>
            <family val="3"/>
            <charset val="134"/>
          </rPr>
          <t xml:space="preserve">
预算编码：</t>
        </r>
        <r>
          <rPr>
            <b/>
            <sz val="10"/>
            <color indexed="81"/>
            <rFont val="Tahoma"/>
            <family val="2"/>
          </rPr>
          <t>4201-4</t>
        </r>
        <r>
          <rPr>
            <b/>
            <sz val="10"/>
            <color indexed="81"/>
            <rFont val="宋体"/>
            <family val="3"/>
            <charset val="134"/>
          </rPr>
          <t xml:space="preserve">
刘荣辉、王勇等</t>
        </r>
        <r>
          <rPr>
            <b/>
            <sz val="10"/>
            <color indexed="81"/>
            <rFont val="Tahoma"/>
            <family val="2"/>
          </rPr>
          <t>30</t>
        </r>
        <r>
          <rPr>
            <b/>
            <sz val="10"/>
            <color indexed="81"/>
            <rFont val="宋体"/>
            <family val="3"/>
            <charset val="134"/>
          </rPr>
          <t>人至华东师范学习租车费
备注：</t>
        </r>
        <r>
          <rPr>
            <b/>
            <sz val="10"/>
            <color indexed="81"/>
            <rFont val="Tahoma"/>
            <family val="2"/>
          </rPr>
          <t>4201-1</t>
        </r>
        <r>
          <rPr>
            <b/>
            <sz val="10"/>
            <color indexed="81"/>
            <rFont val="宋体"/>
            <family val="3"/>
            <charset val="134"/>
          </rPr>
          <t>、</t>
        </r>
        <r>
          <rPr>
            <b/>
            <sz val="10"/>
            <color indexed="81"/>
            <rFont val="Tahoma"/>
            <family val="2"/>
          </rPr>
          <t>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4</t>
        </r>
        <r>
          <rPr>
            <b/>
            <sz val="10"/>
            <color indexed="81"/>
            <rFont val="宋体"/>
            <family val="3"/>
            <charset val="134"/>
          </rPr>
          <t>、</t>
        </r>
        <r>
          <rPr>
            <b/>
            <sz val="10"/>
            <color indexed="81"/>
            <rFont val="Tahoma"/>
            <family val="2"/>
          </rPr>
          <t>5</t>
        </r>
        <r>
          <rPr>
            <b/>
            <sz val="10"/>
            <color indexed="81"/>
            <rFont val="宋体"/>
            <family val="3"/>
            <charset val="134"/>
          </rPr>
          <t>共用审批单</t>
        </r>
      </text>
    </comment>
    <comment ref="Y60" authorId="1">
      <text>
        <r>
          <rPr>
            <b/>
            <sz val="10"/>
            <color indexed="81"/>
            <rFont val="Tahoma"/>
            <family val="2"/>
          </rPr>
          <t>2019</t>
        </r>
        <r>
          <rPr>
            <b/>
            <sz val="10"/>
            <color indexed="81"/>
            <rFont val="宋体"/>
            <family val="3"/>
            <charset val="134"/>
          </rPr>
          <t>年</t>
        </r>
        <r>
          <rPr>
            <b/>
            <sz val="10"/>
            <color indexed="81"/>
            <rFont val="Tahoma"/>
            <family val="2"/>
          </rPr>
          <t>4</t>
        </r>
        <r>
          <rPr>
            <b/>
            <sz val="10"/>
            <color indexed="81"/>
            <rFont val="宋体"/>
            <family val="3"/>
            <charset val="134"/>
          </rPr>
          <t>月记帐</t>
        </r>
        <r>
          <rPr>
            <b/>
            <sz val="10"/>
            <color indexed="81"/>
            <rFont val="Tahoma"/>
            <family val="2"/>
          </rPr>
          <t>53#</t>
        </r>
        <r>
          <rPr>
            <b/>
            <sz val="10"/>
            <color indexed="81"/>
            <rFont val="宋体"/>
            <family val="3"/>
            <charset val="134"/>
          </rPr>
          <t xml:space="preserve">
预算编码：</t>
        </r>
        <r>
          <rPr>
            <b/>
            <sz val="10"/>
            <color indexed="81"/>
            <rFont val="Tahoma"/>
            <family val="2"/>
          </rPr>
          <t>4201-5</t>
        </r>
        <r>
          <rPr>
            <b/>
            <sz val="10"/>
            <color indexed="81"/>
            <rFont val="宋体"/>
            <family val="3"/>
            <charset val="134"/>
          </rPr>
          <t xml:space="preserve">
刘荣辉、王勇等</t>
        </r>
        <r>
          <rPr>
            <b/>
            <sz val="10"/>
            <color indexed="81"/>
            <rFont val="Tahoma"/>
            <family val="2"/>
          </rPr>
          <t>30</t>
        </r>
        <r>
          <rPr>
            <b/>
            <sz val="10"/>
            <color indexed="81"/>
            <rFont val="宋体"/>
            <family val="3"/>
            <charset val="134"/>
          </rPr>
          <t>人至华东师范学习培训费
备注：</t>
        </r>
        <r>
          <rPr>
            <b/>
            <sz val="10"/>
            <color indexed="81"/>
            <rFont val="Tahoma"/>
            <family val="2"/>
          </rPr>
          <t>4201-1</t>
        </r>
        <r>
          <rPr>
            <b/>
            <sz val="10"/>
            <color indexed="81"/>
            <rFont val="宋体"/>
            <family val="3"/>
            <charset val="134"/>
          </rPr>
          <t>、</t>
        </r>
        <r>
          <rPr>
            <b/>
            <sz val="10"/>
            <color indexed="81"/>
            <rFont val="Tahoma"/>
            <family val="2"/>
          </rPr>
          <t>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4</t>
        </r>
        <r>
          <rPr>
            <b/>
            <sz val="10"/>
            <color indexed="81"/>
            <rFont val="宋体"/>
            <family val="3"/>
            <charset val="134"/>
          </rPr>
          <t>、</t>
        </r>
        <r>
          <rPr>
            <b/>
            <sz val="10"/>
            <color indexed="81"/>
            <rFont val="Tahoma"/>
            <family val="2"/>
          </rPr>
          <t>5</t>
        </r>
        <r>
          <rPr>
            <b/>
            <sz val="10"/>
            <color indexed="81"/>
            <rFont val="宋体"/>
            <family val="3"/>
            <charset val="134"/>
          </rPr>
          <t>共用审批单</t>
        </r>
      </text>
    </comment>
    <comment ref="Z60" authorId="1">
      <text>
        <r>
          <rPr>
            <b/>
            <sz val="10"/>
            <color indexed="81"/>
            <rFont val="Tahoma"/>
            <family val="2"/>
          </rPr>
          <t>2020</t>
        </r>
        <r>
          <rPr>
            <b/>
            <sz val="10"/>
            <color indexed="81"/>
            <rFont val="宋体"/>
            <family val="3"/>
            <charset val="134"/>
          </rPr>
          <t>年</t>
        </r>
        <r>
          <rPr>
            <b/>
            <sz val="10"/>
            <color indexed="81"/>
            <rFont val="Tahoma"/>
            <family val="2"/>
          </rPr>
          <t xml:space="preserve"> 10</t>
        </r>
        <r>
          <rPr>
            <b/>
            <sz val="10"/>
            <color indexed="81"/>
            <rFont val="宋体"/>
            <family val="3"/>
            <charset val="134"/>
          </rPr>
          <t>月记帐</t>
        </r>
        <r>
          <rPr>
            <b/>
            <sz val="10"/>
            <color indexed="81"/>
            <rFont val="Tahoma"/>
            <family val="2"/>
          </rPr>
          <t>48#</t>
        </r>
        <r>
          <rPr>
            <b/>
            <sz val="10"/>
            <color indexed="81"/>
            <rFont val="宋体"/>
            <family val="3"/>
            <charset val="134"/>
          </rPr>
          <t>（总金额</t>
        </r>
        <r>
          <rPr>
            <b/>
            <sz val="10"/>
            <color indexed="81"/>
            <rFont val="Tahoma"/>
            <family val="2"/>
          </rPr>
          <t>42.8</t>
        </r>
        <r>
          <rPr>
            <b/>
            <sz val="10"/>
            <color indexed="81"/>
            <rFont val="宋体"/>
            <family val="3"/>
            <charset val="134"/>
          </rPr>
          <t>万元）</t>
        </r>
        <r>
          <rPr>
            <b/>
            <sz val="10"/>
            <color indexed="81"/>
            <rFont val="Tahoma"/>
            <family val="2"/>
          </rPr>
          <t xml:space="preserve"> 
</t>
        </r>
        <r>
          <rPr>
            <b/>
            <sz val="10"/>
            <color indexed="81"/>
            <rFont val="宋体"/>
            <family val="3"/>
            <charset val="134"/>
          </rPr>
          <t>预算编码：</t>
        </r>
        <r>
          <rPr>
            <b/>
            <sz val="10"/>
            <color indexed="81"/>
            <rFont val="Tahoma"/>
            <family val="2"/>
          </rPr>
          <t xml:space="preserve">4201-6
</t>
        </r>
        <r>
          <rPr>
            <b/>
            <sz val="10"/>
            <color indexed="81"/>
            <rFont val="宋体"/>
            <family val="3"/>
            <charset val="134"/>
          </rPr>
          <t>打造分层培养“双师”素质培训华东师范学习培训费，第一次付款
备注：合同总金额</t>
        </r>
        <r>
          <rPr>
            <b/>
            <sz val="10"/>
            <color indexed="81"/>
            <rFont val="Tahoma"/>
            <family val="2"/>
          </rPr>
          <t>107</t>
        </r>
        <r>
          <rPr>
            <b/>
            <sz val="10"/>
            <color indexed="81"/>
            <rFont val="宋体"/>
            <family val="3"/>
            <charset val="134"/>
          </rPr>
          <t>万，分三次付款。本次培训费共计</t>
        </r>
        <r>
          <rPr>
            <b/>
            <sz val="10"/>
            <color indexed="81"/>
            <rFont val="Tahoma"/>
            <family val="2"/>
          </rPr>
          <t>42.8</t>
        </r>
        <r>
          <rPr>
            <b/>
            <sz val="10"/>
            <color indexed="81"/>
            <rFont val="宋体"/>
            <family val="3"/>
            <charset val="134"/>
          </rPr>
          <t>万元，</t>
        </r>
        <r>
          <rPr>
            <b/>
            <sz val="10"/>
            <color indexed="81"/>
            <rFont val="Tahoma"/>
            <family val="2"/>
          </rPr>
          <t>4201-6</t>
        </r>
        <r>
          <rPr>
            <b/>
            <sz val="10"/>
            <color indexed="81"/>
            <rFont val="宋体"/>
            <family val="3"/>
            <charset val="134"/>
          </rPr>
          <t>、</t>
        </r>
        <r>
          <rPr>
            <b/>
            <sz val="10"/>
            <color indexed="81"/>
            <rFont val="Tahoma"/>
            <family val="2"/>
          </rPr>
          <t>4301-1</t>
        </r>
        <r>
          <rPr>
            <b/>
            <sz val="10"/>
            <color indexed="81"/>
            <rFont val="宋体"/>
            <family val="3"/>
            <charset val="134"/>
          </rPr>
          <t>共用审批单及发票资料</t>
        </r>
        <r>
          <rPr>
            <sz val="10"/>
            <color indexed="81"/>
            <rFont val="Tahoma"/>
            <family val="2"/>
          </rPr>
          <t xml:space="preserve">
</t>
        </r>
      </text>
    </comment>
    <comment ref="AA60" authorId="1">
      <text>
        <r>
          <rPr>
            <b/>
            <sz val="10"/>
            <color indexed="81"/>
            <rFont val="Tahoma"/>
            <family val="2"/>
          </rPr>
          <t>2020</t>
        </r>
        <r>
          <rPr>
            <b/>
            <sz val="10"/>
            <color indexed="81"/>
            <rFont val="宋体"/>
            <family val="3"/>
            <charset val="134"/>
          </rPr>
          <t>年</t>
        </r>
        <r>
          <rPr>
            <b/>
            <sz val="10"/>
            <color indexed="81"/>
            <rFont val="Tahoma"/>
            <family val="2"/>
          </rPr>
          <t xml:space="preserve"> 11</t>
        </r>
        <r>
          <rPr>
            <b/>
            <sz val="10"/>
            <color indexed="81"/>
            <rFont val="宋体"/>
            <family val="3"/>
            <charset val="134"/>
          </rPr>
          <t>月记帐</t>
        </r>
        <r>
          <rPr>
            <b/>
            <sz val="10"/>
            <color indexed="81"/>
            <rFont val="Tahoma"/>
            <family val="2"/>
          </rPr>
          <t xml:space="preserve"> 
</t>
        </r>
        <r>
          <rPr>
            <b/>
            <sz val="10"/>
            <color indexed="81"/>
            <rFont val="宋体"/>
            <family val="3"/>
            <charset val="134"/>
          </rPr>
          <t>预算编码：</t>
        </r>
        <r>
          <rPr>
            <b/>
            <sz val="10"/>
            <color indexed="81"/>
            <rFont val="Tahoma"/>
            <family val="2"/>
          </rPr>
          <t xml:space="preserve">4201-7
</t>
        </r>
        <r>
          <rPr>
            <b/>
            <sz val="10"/>
            <color indexed="81"/>
            <rFont val="宋体"/>
            <family val="3"/>
            <charset val="134"/>
          </rPr>
          <t>打造分层培养“双师”素质培训华东师范学习培训费，第二次付款
备注：合同金额</t>
        </r>
        <r>
          <rPr>
            <b/>
            <sz val="10"/>
            <color indexed="81"/>
            <rFont val="Tahoma"/>
            <family val="2"/>
          </rPr>
          <t>107</t>
        </r>
        <r>
          <rPr>
            <b/>
            <sz val="10"/>
            <color indexed="81"/>
            <rFont val="宋体"/>
            <family val="3"/>
            <charset val="134"/>
          </rPr>
          <t>万元，本次培训费共计</t>
        </r>
        <r>
          <rPr>
            <b/>
            <sz val="10"/>
            <color indexed="81"/>
            <rFont val="Tahoma"/>
            <family val="2"/>
          </rPr>
          <t>42.8</t>
        </r>
        <r>
          <rPr>
            <b/>
            <sz val="10"/>
            <color indexed="81"/>
            <rFont val="宋体"/>
            <family val="3"/>
            <charset val="134"/>
          </rPr>
          <t>万元，与</t>
        </r>
        <r>
          <rPr>
            <b/>
            <sz val="10"/>
            <color indexed="81"/>
            <rFont val="Tahoma"/>
            <family val="2"/>
          </rPr>
          <t>4201-6</t>
        </r>
        <r>
          <rPr>
            <b/>
            <sz val="10"/>
            <color indexed="81"/>
            <rFont val="宋体"/>
            <family val="3"/>
            <charset val="134"/>
          </rPr>
          <t>、</t>
        </r>
        <r>
          <rPr>
            <b/>
            <sz val="10"/>
            <color indexed="81"/>
            <rFont val="Tahoma"/>
            <family val="2"/>
          </rPr>
          <t>4301-1</t>
        </r>
        <r>
          <rPr>
            <b/>
            <sz val="10"/>
            <color indexed="81"/>
            <rFont val="宋体"/>
            <family val="3"/>
            <charset val="134"/>
          </rPr>
          <t>共用审批单及发票资料</t>
        </r>
        <r>
          <rPr>
            <sz val="10"/>
            <color indexed="81"/>
            <rFont val="Tahoma"/>
            <family val="2"/>
          </rPr>
          <t xml:space="preserve">
</t>
        </r>
      </text>
    </comment>
    <comment ref="AB60" authorId="1">
      <text>
        <r>
          <rPr>
            <b/>
            <sz val="10"/>
            <color indexed="81"/>
            <rFont val="Tahoma"/>
            <family val="2"/>
          </rPr>
          <t>2021</t>
        </r>
        <r>
          <rPr>
            <b/>
            <sz val="10"/>
            <color indexed="81"/>
            <rFont val="宋体"/>
            <family val="3"/>
            <charset val="134"/>
          </rPr>
          <t>年</t>
        </r>
        <r>
          <rPr>
            <b/>
            <sz val="10"/>
            <color indexed="81"/>
            <rFont val="Tahoma"/>
            <family val="2"/>
          </rPr>
          <t>6</t>
        </r>
        <r>
          <rPr>
            <b/>
            <sz val="10"/>
            <color indexed="81"/>
            <rFont val="宋体"/>
            <family val="3"/>
            <charset val="134"/>
          </rPr>
          <t>月记帐</t>
        </r>
        <r>
          <rPr>
            <b/>
            <sz val="10"/>
            <color indexed="81"/>
            <rFont val="Tahoma"/>
            <family val="2"/>
          </rPr>
          <t xml:space="preserve">76
</t>
        </r>
        <r>
          <rPr>
            <b/>
            <sz val="10"/>
            <color indexed="81"/>
            <rFont val="宋体"/>
            <family val="3"/>
            <charset val="134"/>
          </rPr>
          <t>预算编码：</t>
        </r>
        <r>
          <rPr>
            <b/>
            <sz val="10"/>
            <color indexed="81"/>
            <rFont val="Tahoma"/>
            <family val="2"/>
          </rPr>
          <t xml:space="preserve">4201-8
</t>
        </r>
        <r>
          <rPr>
            <b/>
            <sz val="10"/>
            <color indexed="81"/>
            <rFont val="宋体"/>
            <family val="3"/>
            <charset val="134"/>
          </rPr>
          <t>打造分层培养“双师”素质培训华东师范学习培训费，打造分层培养“双师”素质培训华东师范学习培训费，合同金额</t>
        </r>
        <r>
          <rPr>
            <b/>
            <sz val="10"/>
            <color indexed="81"/>
            <rFont val="Tahoma"/>
            <family val="2"/>
          </rPr>
          <t>107</t>
        </r>
        <r>
          <rPr>
            <b/>
            <sz val="10"/>
            <color indexed="81"/>
            <rFont val="宋体"/>
            <family val="3"/>
            <charset val="134"/>
          </rPr>
          <t>万元，第一次支付</t>
        </r>
        <r>
          <rPr>
            <b/>
            <sz val="10"/>
            <color indexed="81"/>
            <rFont val="Tahoma"/>
            <family val="2"/>
          </rPr>
          <t>42.8</t>
        </r>
        <r>
          <rPr>
            <b/>
            <sz val="10"/>
            <color indexed="81"/>
            <rFont val="宋体"/>
            <family val="3"/>
            <charset val="134"/>
          </rPr>
          <t>万元，第二次支付</t>
        </r>
        <r>
          <rPr>
            <b/>
            <sz val="10"/>
            <color indexed="81"/>
            <rFont val="Tahoma"/>
            <family val="2"/>
          </rPr>
          <t>30.976355</t>
        </r>
        <r>
          <rPr>
            <b/>
            <sz val="10"/>
            <color indexed="81"/>
            <rFont val="宋体"/>
            <family val="3"/>
            <charset val="134"/>
          </rPr>
          <t>万元，本次付款</t>
        </r>
        <r>
          <rPr>
            <b/>
            <sz val="10"/>
            <color indexed="81"/>
            <rFont val="Tahoma"/>
            <family val="2"/>
          </rPr>
          <t>11.823635</t>
        </r>
        <r>
          <rPr>
            <b/>
            <sz val="10"/>
            <color indexed="81"/>
            <rFont val="宋体"/>
            <family val="3"/>
            <charset val="134"/>
          </rPr>
          <t>万元</t>
        </r>
      </text>
    </comment>
    <comment ref="AC60" authorId="1">
      <text>
        <r>
          <rPr>
            <b/>
            <sz val="10"/>
            <color indexed="81"/>
            <rFont val="宋体"/>
            <family val="3"/>
            <charset val="134"/>
          </rPr>
          <t>2021年11月记帐12# 
预算编码：4201-9
打造分层培养“双师”素质培训华东师范学习培训费，合同金额107万元，第一次支付42.8万元，第二次支付30.976355万元，第三次付款11.823635万元，本次支付尾款21.4万元
发票链接4201-7</t>
        </r>
        <r>
          <rPr>
            <sz val="10"/>
            <color indexed="81"/>
            <rFont val="Tahoma"/>
            <family val="2"/>
          </rPr>
          <t xml:space="preserve">
</t>
        </r>
      </text>
    </comment>
    <comment ref="AD60" authorId="1">
      <text>
        <r>
          <rPr>
            <b/>
            <sz val="10"/>
            <color indexed="81"/>
            <rFont val="宋体"/>
            <family val="3"/>
            <charset val="134"/>
          </rPr>
          <t>2021年11月
编码：4201-10
外聘兼职教师资金。补充学校专业教师，优化教师队伍</t>
        </r>
        <r>
          <rPr>
            <sz val="10"/>
            <color indexed="81"/>
            <rFont val="Tahoma"/>
            <family val="2"/>
          </rPr>
          <t xml:space="preserve">
</t>
        </r>
      </text>
    </comment>
    <comment ref="U61" authorId="1">
      <text>
        <r>
          <rPr>
            <b/>
            <sz val="10"/>
            <color indexed="81"/>
            <rFont val="Tahoma"/>
            <family val="2"/>
          </rPr>
          <t>2020</t>
        </r>
        <r>
          <rPr>
            <b/>
            <sz val="10"/>
            <color indexed="81"/>
            <rFont val="宋体"/>
            <family val="3"/>
            <charset val="134"/>
          </rPr>
          <t>年</t>
        </r>
        <r>
          <rPr>
            <b/>
            <sz val="10"/>
            <color indexed="81"/>
            <rFont val="Tahoma"/>
            <family val="2"/>
          </rPr>
          <t xml:space="preserve"> 10</t>
        </r>
        <r>
          <rPr>
            <b/>
            <sz val="10"/>
            <color indexed="81"/>
            <rFont val="宋体"/>
            <family val="3"/>
            <charset val="134"/>
          </rPr>
          <t>月记帐</t>
        </r>
        <r>
          <rPr>
            <b/>
            <sz val="10"/>
            <color indexed="81"/>
            <rFont val="Tahoma"/>
            <family val="2"/>
          </rPr>
          <t>48#</t>
        </r>
        <r>
          <rPr>
            <b/>
            <sz val="10"/>
            <color indexed="81"/>
            <rFont val="宋体"/>
            <family val="3"/>
            <charset val="134"/>
          </rPr>
          <t>（总金额</t>
        </r>
        <r>
          <rPr>
            <b/>
            <sz val="10"/>
            <color indexed="81"/>
            <rFont val="Tahoma"/>
            <family val="2"/>
          </rPr>
          <t>42.8</t>
        </r>
        <r>
          <rPr>
            <b/>
            <sz val="10"/>
            <color indexed="81"/>
            <rFont val="宋体"/>
            <family val="3"/>
            <charset val="134"/>
          </rPr>
          <t>万元）</t>
        </r>
        <r>
          <rPr>
            <b/>
            <sz val="10"/>
            <color indexed="81"/>
            <rFont val="Tahoma"/>
            <family val="2"/>
          </rPr>
          <t xml:space="preserve">
</t>
        </r>
        <r>
          <rPr>
            <b/>
            <sz val="10"/>
            <color indexed="81"/>
            <rFont val="宋体"/>
            <family val="3"/>
            <charset val="134"/>
          </rPr>
          <t xml:space="preserve">
预算编码：</t>
        </r>
        <r>
          <rPr>
            <b/>
            <sz val="10"/>
            <color indexed="81"/>
            <rFont val="Tahoma"/>
            <family val="2"/>
          </rPr>
          <t xml:space="preserve">4301-1
</t>
        </r>
        <r>
          <rPr>
            <b/>
            <sz val="10"/>
            <color indexed="81"/>
            <rFont val="宋体"/>
            <family val="3"/>
            <charset val="134"/>
          </rPr>
          <t>打造分层培养“双师”素质培训华东师范学习培训费，第一次付款
备注：合同金额</t>
        </r>
        <r>
          <rPr>
            <b/>
            <sz val="10"/>
            <color indexed="81"/>
            <rFont val="Tahoma"/>
            <family val="2"/>
          </rPr>
          <t>107</t>
        </r>
        <r>
          <rPr>
            <b/>
            <sz val="10"/>
            <color indexed="81"/>
            <rFont val="宋体"/>
            <family val="3"/>
            <charset val="134"/>
          </rPr>
          <t>万元，本次培训费共计</t>
        </r>
        <r>
          <rPr>
            <b/>
            <sz val="10"/>
            <color indexed="81"/>
            <rFont val="Tahoma"/>
            <family val="2"/>
          </rPr>
          <t>42.8</t>
        </r>
        <r>
          <rPr>
            <b/>
            <sz val="10"/>
            <color indexed="81"/>
            <rFont val="宋体"/>
            <family val="3"/>
            <charset val="134"/>
          </rPr>
          <t>万元，</t>
        </r>
        <r>
          <rPr>
            <b/>
            <sz val="10"/>
            <color indexed="81"/>
            <rFont val="Tahoma"/>
            <family val="2"/>
          </rPr>
          <t>4201-6</t>
        </r>
        <r>
          <rPr>
            <b/>
            <sz val="10"/>
            <color indexed="81"/>
            <rFont val="宋体"/>
            <family val="3"/>
            <charset val="134"/>
          </rPr>
          <t>、</t>
        </r>
        <r>
          <rPr>
            <b/>
            <sz val="10"/>
            <color indexed="81"/>
            <rFont val="Tahoma"/>
            <family val="2"/>
          </rPr>
          <t>4301-1</t>
        </r>
        <r>
          <rPr>
            <b/>
            <sz val="10"/>
            <color indexed="81"/>
            <rFont val="宋体"/>
            <family val="3"/>
            <charset val="134"/>
          </rPr>
          <t>共用审批单及发票资料</t>
        </r>
        <r>
          <rPr>
            <sz val="10"/>
            <color indexed="81"/>
            <rFont val="Tahoma"/>
            <family val="2"/>
          </rPr>
          <t xml:space="preserve">
</t>
        </r>
      </text>
    </comment>
    <comment ref="U62"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4401-1
</t>
        </r>
        <r>
          <rPr>
            <b/>
            <sz val="10"/>
            <color indexed="81"/>
            <rFont val="宋体"/>
            <family val="3"/>
            <charset val="134"/>
          </rPr>
          <t>外聘兼职教师资金。补充学校专业教师，优化教师队伍</t>
        </r>
        <r>
          <rPr>
            <sz val="10"/>
            <color indexed="81"/>
            <rFont val="Tahoma"/>
            <family val="2"/>
          </rPr>
          <t xml:space="preserve">
</t>
        </r>
      </text>
    </comment>
    <comment ref="U64" authorId="1">
      <text>
        <r>
          <rPr>
            <b/>
            <sz val="10"/>
            <color indexed="81"/>
            <rFont val="Tahoma"/>
            <family val="2"/>
          </rPr>
          <t>2019</t>
        </r>
        <r>
          <rPr>
            <b/>
            <sz val="10"/>
            <color indexed="81"/>
            <rFont val="宋体"/>
            <family val="3"/>
            <charset val="134"/>
          </rPr>
          <t>年</t>
        </r>
        <r>
          <rPr>
            <b/>
            <sz val="10"/>
            <color indexed="81"/>
            <rFont val="Tahoma"/>
            <family val="2"/>
          </rPr>
          <t>6</t>
        </r>
        <r>
          <rPr>
            <b/>
            <sz val="10"/>
            <color indexed="81"/>
            <rFont val="宋体"/>
            <family val="3"/>
            <charset val="134"/>
          </rPr>
          <t>月记帐</t>
        </r>
        <r>
          <rPr>
            <b/>
            <sz val="10"/>
            <color indexed="81"/>
            <rFont val="Tahoma"/>
            <family val="2"/>
          </rPr>
          <t>69#</t>
        </r>
        <r>
          <rPr>
            <b/>
            <sz val="10"/>
            <color indexed="81"/>
            <rFont val="宋体"/>
            <family val="3"/>
            <charset val="134"/>
          </rPr>
          <t>（凭证金额</t>
        </r>
        <r>
          <rPr>
            <b/>
            <sz val="10"/>
            <color indexed="81"/>
            <rFont val="Tahoma"/>
            <family val="2"/>
          </rPr>
          <t>0.596</t>
        </r>
        <r>
          <rPr>
            <b/>
            <sz val="10"/>
            <color indexed="81"/>
            <rFont val="宋体"/>
            <family val="3"/>
            <charset val="134"/>
          </rPr>
          <t>万元）</t>
        </r>
        <r>
          <rPr>
            <b/>
            <sz val="10"/>
            <color indexed="81"/>
            <rFont val="宋体"/>
            <family val="3"/>
            <charset val="134"/>
          </rPr>
          <t xml:space="preserve">
预算编码：</t>
        </r>
        <r>
          <rPr>
            <b/>
            <sz val="10"/>
            <color indexed="81"/>
            <rFont val="Tahoma"/>
            <family val="2"/>
          </rPr>
          <t xml:space="preserve">5101-1
</t>
        </r>
        <r>
          <rPr>
            <b/>
            <sz val="10"/>
            <color indexed="81"/>
            <rFont val="宋体"/>
            <family val="3"/>
            <charset val="134"/>
          </rPr>
          <t>谢冬梅、左中培等</t>
        </r>
        <r>
          <rPr>
            <b/>
            <sz val="10"/>
            <color indexed="81"/>
            <rFont val="Tahoma"/>
            <family val="2"/>
          </rPr>
          <t>8</t>
        </r>
        <r>
          <rPr>
            <b/>
            <sz val="10"/>
            <color indexed="81"/>
            <rFont val="宋体"/>
            <family val="3"/>
            <charset val="134"/>
          </rPr>
          <t>人至广元职高学习差旅费
备注：</t>
        </r>
        <r>
          <rPr>
            <b/>
            <sz val="10"/>
            <color indexed="81"/>
            <rFont val="Tahoma"/>
            <family val="2"/>
          </rPr>
          <t>5101-1</t>
        </r>
        <r>
          <rPr>
            <b/>
            <sz val="10"/>
            <color indexed="81"/>
            <rFont val="宋体"/>
            <family val="3"/>
            <charset val="134"/>
          </rPr>
          <t>、</t>
        </r>
        <r>
          <rPr>
            <b/>
            <sz val="10"/>
            <color indexed="81"/>
            <rFont val="Tahoma"/>
            <family val="2"/>
          </rPr>
          <t>5102-1</t>
        </r>
        <r>
          <rPr>
            <b/>
            <sz val="10"/>
            <color indexed="81"/>
            <rFont val="宋体"/>
            <family val="3"/>
            <charset val="134"/>
          </rPr>
          <t>、</t>
        </r>
        <r>
          <rPr>
            <b/>
            <sz val="10"/>
            <color indexed="81"/>
            <rFont val="Tahoma"/>
            <family val="2"/>
          </rPr>
          <t>5102-2</t>
        </r>
        <r>
          <rPr>
            <b/>
            <sz val="10"/>
            <color indexed="81"/>
            <rFont val="宋体"/>
            <family val="3"/>
            <charset val="134"/>
          </rPr>
          <t xml:space="preserve">为同一张报帐凭证
</t>
        </r>
      </text>
    </comment>
    <comment ref="V64" authorId="1">
      <text>
        <r>
          <rPr>
            <b/>
            <sz val="10"/>
            <color indexed="81"/>
            <rFont val="Tahoma"/>
            <family val="2"/>
          </rPr>
          <t>2019</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25#</t>
        </r>
        <r>
          <rPr>
            <b/>
            <sz val="10"/>
            <color indexed="81"/>
            <rFont val="宋体"/>
            <family val="3"/>
            <charset val="134"/>
          </rPr>
          <t xml:space="preserve">
预算编码：</t>
        </r>
        <r>
          <rPr>
            <b/>
            <sz val="10"/>
            <color indexed="81"/>
            <rFont val="Tahoma"/>
            <family val="2"/>
          </rPr>
          <t xml:space="preserve">5101-2
</t>
        </r>
        <r>
          <rPr>
            <b/>
            <sz val="10"/>
            <color indexed="81"/>
            <rFont val="宋体"/>
            <family val="3"/>
            <charset val="134"/>
          </rPr>
          <t>政府采购评审劳务费</t>
        </r>
        <r>
          <rPr>
            <b/>
            <sz val="10"/>
            <color indexed="81"/>
            <rFont val="Tahoma"/>
            <family val="2"/>
          </rPr>
          <t>1750</t>
        </r>
        <r>
          <rPr>
            <b/>
            <sz val="10"/>
            <color indexed="81"/>
            <rFont val="宋体"/>
            <family val="3"/>
            <charset val="134"/>
          </rPr>
          <t>元
备注：</t>
        </r>
        <r>
          <rPr>
            <b/>
            <sz val="10"/>
            <color indexed="81"/>
            <rFont val="Tahoma"/>
            <family val="2"/>
          </rPr>
          <t>5101-2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5102-3</t>
        </r>
        <r>
          <rPr>
            <b/>
            <sz val="10"/>
            <color indexed="81"/>
            <rFont val="宋体"/>
            <family val="3"/>
            <charset val="134"/>
          </rPr>
          <t>、</t>
        </r>
        <r>
          <rPr>
            <b/>
            <sz val="10"/>
            <color indexed="81"/>
            <rFont val="Tahoma"/>
            <family val="2"/>
          </rPr>
          <t>5104-1</t>
        </r>
        <r>
          <rPr>
            <b/>
            <sz val="10"/>
            <color indexed="81"/>
            <rFont val="宋体"/>
            <family val="3"/>
            <charset val="134"/>
          </rPr>
          <t>、</t>
        </r>
        <r>
          <rPr>
            <b/>
            <sz val="10"/>
            <color indexed="81"/>
            <rFont val="Tahoma"/>
            <family val="2"/>
          </rPr>
          <t>5105-1</t>
        </r>
        <r>
          <rPr>
            <b/>
            <sz val="10"/>
            <color indexed="81"/>
            <rFont val="宋体"/>
            <family val="3"/>
            <charset val="134"/>
          </rPr>
          <t>、</t>
        </r>
        <r>
          <rPr>
            <b/>
            <sz val="10"/>
            <color indexed="81"/>
            <rFont val="Tahoma"/>
            <family val="2"/>
          </rPr>
          <t>1310-1</t>
        </r>
        <r>
          <rPr>
            <b/>
            <sz val="10"/>
            <color indexed="81"/>
            <rFont val="宋体"/>
            <family val="3"/>
            <charset val="134"/>
          </rPr>
          <t>、</t>
        </r>
        <r>
          <rPr>
            <b/>
            <sz val="10"/>
            <color indexed="81"/>
            <rFont val="Tahoma"/>
            <family val="2"/>
          </rPr>
          <t>1311-2</t>
        </r>
        <r>
          <rPr>
            <b/>
            <sz val="10"/>
            <color indexed="81"/>
            <rFont val="宋体"/>
            <family val="3"/>
            <charset val="134"/>
          </rPr>
          <t>、</t>
        </r>
        <r>
          <rPr>
            <b/>
            <sz val="10"/>
            <color indexed="81"/>
            <rFont val="Tahoma"/>
            <family val="2"/>
          </rPr>
          <t>1309-1</t>
        </r>
        <r>
          <rPr>
            <b/>
            <sz val="10"/>
            <color indexed="81"/>
            <rFont val="宋体"/>
            <family val="3"/>
            <charset val="134"/>
          </rPr>
          <t>为同一张报帐凭证</t>
        </r>
      </text>
    </comment>
    <comment ref="W64" authorId="1">
      <text>
        <r>
          <rPr>
            <b/>
            <sz val="10"/>
            <color indexed="81"/>
            <rFont val="Tahoma"/>
            <family val="2"/>
          </rPr>
          <t>2019</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25#</t>
        </r>
        <r>
          <rPr>
            <b/>
            <sz val="10"/>
            <color indexed="81"/>
            <rFont val="宋体"/>
            <family val="3"/>
            <charset val="134"/>
          </rPr>
          <t xml:space="preserve">
预算编码：</t>
        </r>
        <r>
          <rPr>
            <b/>
            <sz val="10"/>
            <color indexed="81"/>
            <rFont val="Tahoma"/>
            <family val="2"/>
          </rPr>
          <t>5101-3</t>
        </r>
        <r>
          <rPr>
            <sz val="10"/>
            <color indexed="81"/>
            <rFont val="Tahoma"/>
            <family val="2"/>
          </rPr>
          <t xml:space="preserve">
</t>
        </r>
        <r>
          <rPr>
            <b/>
            <sz val="10"/>
            <color indexed="81"/>
            <rFont val="宋体"/>
            <family val="3"/>
            <charset val="134"/>
          </rPr>
          <t>全面推进信息化网络综合布线建设专家论证费
备注：</t>
        </r>
        <r>
          <rPr>
            <b/>
            <sz val="10"/>
            <color indexed="81"/>
            <rFont val="Tahoma"/>
            <family val="2"/>
          </rPr>
          <t>5101-2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5102-3</t>
        </r>
        <r>
          <rPr>
            <b/>
            <sz val="10"/>
            <color indexed="81"/>
            <rFont val="宋体"/>
            <family val="3"/>
            <charset val="134"/>
          </rPr>
          <t>、</t>
        </r>
        <r>
          <rPr>
            <b/>
            <sz val="10"/>
            <color indexed="81"/>
            <rFont val="Tahoma"/>
            <family val="2"/>
          </rPr>
          <t>5104-1</t>
        </r>
        <r>
          <rPr>
            <b/>
            <sz val="10"/>
            <color indexed="81"/>
            <rFont val="宋体"/>
            <family val="3"/>
            <charset val="134"/>
          </rPr>
          <t>、</t>
        </r>
        <r>
          <rPr>
            <b/>
            <sz val="10"/>
            <color indexed="81"/>
            <rFont val="Tahoma"/>
            <family val="2"/>
          </rPr>
          <t>5105-1</t>
        </r>
        <r>
          <rPr>
            <b/>
            <sz val="10"/>
            <color indexed="81"/>
            <rFont val="宋体"/>
            <family val="3"/>
            <charset val="134"/>
          </rPr>
          <t>、</t>
        </r>
        <r>
          <rPr>
            <b/>
            <sz val="10"/>
            <color indexed="81"/>
            <rFont val="Tahoma"/>
            <family val="2"/>
          </rPr>
          <t>1310-1</t>
        </r>
        <r>
          <rPr>
            <b/>
            <sz val="10"/>
            <color indexed="81"/>
            <rFont val="宋体"/>
            <family val="3"/>
            <charset val="134"/>
          </rPr>
          <t>、</t>
        </r>
        <r>
          <rPr>
            <b/>
            <sz val="10"/>
            <color indexed="81"/>
            <rFont val="Tahoma"/>
            <family val="2"/>
          </rPr>
          <t>1311-2</t>
        </r>
        <r>
          <rPr>
            <b/>
            <sz val="10"/>
            <color indexed="81"/>
            <rFont val="宋体"/>
            <family val="3"/>
            <charset val="134"/>
          </rPr>
          <t>、</t>
        </r>
        <r>
          <rPr>
            <b/>
            <sz val="10"/>
            <color indexed="81"/>
            <rFont val="Tahoma"/>
            <family val="2"/>
          </rPr>
          <t>1309-1</t>
        </r>
        <r>
          <rPr>
            <b/>
            <sz val="10"/>
            <color indexed="81"/>
            <rFont val="宋体"/>
            <family val="3"/>
            <charset val="134"/>
          </rPr>
          <t>为同一张报帐凭证</t>
        </r>
        <r>
          <rPr>
            <sz val="10"/>
            <color indexed="81"/>
            <rFont val="宋体"/>
            <family val="3"/>
            <charset val="134"/>
          </rPr>
          <t xml:space="preserve">
</t>
        </r>
      </text>
    </comment>
    <comment ref="X64"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 xml:space="preserve">49#
 </t>
        </r>
        <r>
          <rPr>
            <b/>
            <sz val="10"/>
            <color indexed="81"/>
            <rFont val="宋体"/>
            <family val="3"/>
            <charset val="134"/>
          </rPr>
          <t xml:space="preserve">
预算编码：</t>
        </r>
        <r>
          <rPr>
            <b/>
            <sz val="10"/>
            <color indexed="81"/>
            <rFont val="Tahoma"/>
            <family val="2"/>
          </rPr>
          <t xml:space="preserve">5101-4
</t>
        </r>
        <r>
          <rPr>
            <b/>
            <sz val="10"/>
            <color indexed="81"/>
            <rFont val="宋体"/>
            <family val="3"/>
            <charset val="134"/>
          </rPr>
          <t>内　　容：
开评标专家评审费，共</t>
        </r>
        <r>
          <rPr>
            <b/>
            <sz val="10"/>
            <color indexed="81"/>
            <rFont val="Tahoma"/>
            <family val="2"/>
          </rPr>
          <t>3300</t>
        </r>
        <r>
          <rPr>
            <b/>
            <sz val="10"/>
            <color indexed="81"/>
            <rFont val="宋体"/>
            <family val="3"/>
            <charset val="134"/>
          </rPr>
          <t>元，均分摊到以下五项，各</t>
        </r>
        <r>
          <rPr>
            <b/>
            <sz val="10"/>
            <color indexed="81"/>
            <rFont val="Tahoma"/>
            <family val="2"/>
          </rPr>
          <t>660</t>
        </r>
        <r>
          <rPr>
            <b/>
            <sz val="10"/>
            <color indexed="81"/>
            <rFont val="宋体"/>
            <family val="3"/>
            <charset val="134"/>
          </rPr>
          <t>元
备注：</t>
        </r>
        <r>
          <rPr>
            <b/>
            <sz val="10"/>
            <color indexed="81"/>
            <rFont val="Tahoma"/>
            <family val="2"/>
          </rPr>
          <t>5101-4</t>
        </r>
        <r>
          <rPr>
            <b/>
            <sz val="10"/>
            <color indexed="81"/>
            <rFont val="宋体"/>
            <family val="3"/>
            <charset val="134"/>
          </rPr>
          <t>、</t>
        </r>
        <r>
          <rPr>
            <b/>
            <sz val="10"/>
            <color indexed="81"/>
            <rFont val="Tahoma"/>
            <family val="2"/>
          </rPr>
          <t>5102-4</t>
        </r>
        <r>
          <rPr>
            <b/>
            <sz val="10"/>
            <color indexed="81"/>
            <rFont val="宋体"/>
            <family val="3"/>
            <charset val="134"/>
          </rPr>
          <t>、</t>
        </r>
        <r>
          <rPr>
            <b/>
            <sz val="10"/>
            <color indexed="81"/>
            <rFont val="Tahoma"/>
            <family val="2"/>
          </rPr>
          <t>5103-2</t>
        </r>
        <r>
          <rPr>
            <b/>
            <sz val="10"/>
            <color indexed="81"/>
            <rFont val="宋体"/>
            <family val="3"/>
            <charset val="134"/>
          </rPr>
          <t>、</t>
        </r>
        <r>
          <rPr>
            <b/>
            <sz val="10"/>
            <color indexed="81"/>
            <rFont val="Tahoma"/>
            <family val="2"/>
          </rPr>
          <t>5104-2</t>
        </r>
        <r>
          <rPr>
            <b/>
            <sz val="10"/>
            <color indexed="81"/>
            <rFont val="宋体"/>
            <family val="3"/>
            <charset val="134"/>
          </rPr>
          <t>、</t>
        </r>
        <r>
          <rPr>
            <b/>
            <sz val="10"/>
            <color indexed="81"/>
            <rFont val="Tahoma"/>
            <family val="2"/>
          </rPr>
          <t>5105-</t>
        </r>
        <r>
          <rPr>
            <b/>
            <sz val="10"/>
            <color indexed="81"/>
            <rFont val="宋体"/>
            <family val="3"/>
            <charset val="134"/>
          </rPr>
          <t xml:space="preserve">２同一凭证
</t>
        </r>
        <r>
          <rPr>
            <sz val="10"/>
            <color indexed="81"/>
            <rFont val="Tahoma"/>
            <family val="2"/>
          </rPr>
          <t xml:space="preserve">
</t>
        </r>
      </text>
    </comment>
    <comment ref="Y64" authorId="1">
      <text>
        <r>
          <rPr>
            <b/>
            <sz val="10"/>
            <color indexed="81"/>
            <rFont val="Tahoma"/>
            <family val="2"/>
          </rPr>
          <t>2020</t>
        </r>
        <r>
          <rPr>
            <b/>
            <sz val="10"/>
            <color indexed="81"/>
            <rFont val="宋体"/>
            <family val="3"/>
            <charset val="134"/>
          </rPr>
          <t>年</t>
        </r>
        <r>
          <rPr>
            <b/>
            <sz val="10"/>
            <color indexed="81"/>
            <rFont val="Tahoma"/>
            <family val="2"/>
          </rPr>
          <t>7</t>
        </r>
        <r>
          <rPr>
            <b/>
            <sz val="10"/>
            <color indexed="81"/>
            <rFont val="宋体"/>
            <family val="3"/>
            <charset val="134"/>
          </rPr>
          <t>月记</t>
        </r>
        <r>
          <rPr>
            <b/>
            <sz val="10"/>
            <color indexed="81"/>
            <rFont val="Tahoma"/>
            <family val="2"/>
          </rPr>
          <t>64 #</t>
        </r>
        <r>
          <rPr>
            <b/>
            <sz val="10"/>
            <color indexed="81"/>
            <rFont val="宋体"/>
            <family val="3"/>
            <charset val="134"/>
          </rPr>
          <t>（总金额</t>
        </r>
        <r>
          <rPr>
            <b/>
            <sz val="10"/>
            <color indexed="81"/>
            <rFont val="Tahoma"/>
            <family val="2"/>
          </rPr>
          <t>191.086</t>
        </r>
        <r>
          <rPr>
            <b/>
            <sz val="10"/>
            <color indexed="81"/>
            <rFont val="宋体"/>
            <family val="3"/>
            <charset val="134"/>
          </rPr>
          <t>万元）
预算编码：</t>
        </r>
        <r>
          <rPr>
            <b/>
            <sz val="10"/>
            <color indexed="81"/>
            <rFont val="Tahoma"/>
            <family val="2"/>
          </rPr>
          <t xml:space="preserve">5101-5
</t>
        </r>
        <r>
          <rPr>
            <b/>
            <sz val="10"/>
            <color indexed="81"/>
            <rFont val="宋体"/>
            <family val="3"/>
            <charset val="134"/>
          </rPr>
          <t>江油今日电脑云机房建设，第一次付款。尾款分</t>
        </r>
        <r>
          <rPr>
            <b/>
            <sz val="10"/>
            <color indexed="81"/>
            <rFont val="Tahoma"/>
            <family val="2"/>
          </rPr>
          <t>2</t>
        </r>
        <r>
          <rPr>
            <b/>
            <sz val="10"/>
            <color indexed="81"/>
            <rFont val="宋体"/>
            <family val="3"/>
            <charset val="134"/>
          </rPr>
          <t>次支付
备注：本次付款合计</t>
        </r>
        <r>
          <rPr>
            <b/>
            <sz val="10"/>
            <color indexed="81"/>
            <rFont val="Tahoma"/>
            <family val="2"/>
          </rPr>
          <t>1910860</t>
        </r>
        <r>
          <rPr>
            <b/>
            <sz val="10"/>
            <color indexed="81"/>
            <rFont val="宋体"/>
            <family val="3"/>
            <charset val="134"/>
          </rPr>
          <t>元，</t>
        </r>
        <r>
          <rPr>
            <b/>
            <sz val="10"/>
            <color indexed="81"/>
            <rFont val="Tahoma"/>
            <family val="2"/>
          </rPr>
          <t>5101-5</t>
        </r>
        <r>
          <rPr>
            <b/>
            <sz val="10"/>
            <color indexed="81"/>
            <rFont val="宋体"/>
            <family val="3"/>
            <charset val="134"/>
          </rPr>
          <t>、</t>
        </r>
        <r>
          <rPr>
            <b/>
            <sz val="10"/>
            <color indexed="81"/>
            <rFont val="Tahoma"/>
            <family val="2"/>
          </rPr>
          <t>5104-3</t>
        </r>
        <r>
          <rPr>
            <b/>
            <sz val="10"/>
            <color indexed="81"/>
            <rFont val="宋体"/>
            <family val="3"/>
            <charset val="134"/>
          </rPr>
          <t>、</t>
        </r>
        <r>
          <rPr>
            <b/>
            <sz val="10"/>
            <color indexed="81"/>
            <rFont val="Tahoma"/>
            <family val="2"/>
          </rPr>
          <t xml:space="preserve">5105-3
</t>
        </r>
        <r>
          <rPr>
            <b/>
            <sz val="10"/>
            <color indexed="81"/>
            <rFont val="宋体"/>
            <family val="3"/>
            <charset val="134"/>
          </rPr>
          <t>共用审批单。尾款共作此资料链接</t>
        </r>
        <r>
          <rPr>
            <sz val="10"/>
            <color indexed="81"/>
            <rFont val="Tahoma"/>
            <family val="2"/>
          </rPr>
          <t xml:space="preserve">
</t>
        </r>
      </text>
    </comment>
    <comment ref="U65" authorId="1">
      <text>
        <r>
          <rPr>
            <b/>
            <sz val="10"/>
            <color indexed="81"/>
            <rFont val="宋体"/>
            <family val="3"/>
            <charset val="134"/>
          </rPr>
          <t>2019年6月记帐69#（凭证金额0.596万元）
预算编码：5102-1
谢冬梅、王天翔等至成都铁路卫生学校学习报差旅费
备注：5101-1、5102-1、5102-2为同一张报帐凭证</t>
        </r>
      </text>
    </comment>
    <comment ref="V65" authorId="1">
      <text>
        <r>
          <rPr>
            <b/>
            <sz val="10"/>
            <color indexed="81"/>
            <rFont val="宋体"/>
            <family val="3"/>
            <charset val="134"/>
          </rPr>
          <t>2019年6月记帐69#（凭证金额0.596万元）
预算编码：5102-2
谢冬梅、左中培等5人至成都考察中心机房改造设备报差旅费
备注：5101-1、5102-1、5102-2为同一张报帐凭证</t>
        </r>
      </text>
    </comment>
    <comment ref="W65" authorId="1">
      <text>
        <r>
          <rPr>
            <b/>
            <sz val="10"/>
            <color indexed="81"/>
            <rFont val="Tahoma"/>
            <family val="2"/>
          </rPr>
          <t>2019</t>
        </r>
        <r>
          <rPr>
            <b/>
            <sz val="10"/>
            <color indexed="81"/>
            <rFont val="宋体"/>
            <family val="3"/>
            <charset val="134"/>
          </rPr>
          <t>年</t>
        </r>
        <r>
          <rPr>
            <b/>
            <sz val="10"/>
            <color indexed="81"/>
            <rFont val="Tahoma"/>
            <family val="2"/>
          </rPr>
          <t>11</t>
        </r>
        <r>
          <rPr>
            <b/>
            <sz val="10"/>
            <color indexed="81"/>
            <rFont val="宋体"/>
            <family val="3"/>
            <charset val="134"/>
          </rPr>
          <t>月记帐</t>
        </r>
        <r>
          <rPr>
            <b/>
            <sz val="10"/>
            <color indexed="81"/>
            <rFont val="Tahoma"/>
            <family val="2"/>
          </rPr>
          <t>25#</t>
        </r>
        <r>
          <rPr>
            <b/>
            <sz val="10"/>
            <color indexed="81"/>
            <rFont val="宋体"/>
            <family val="3"/>
            <charset val="134"/>
          </rPr>
          <t xml:space="preserve">
预算编码：</t>
        </r>
        <r>
          <rPr>
            <b/>
            <sz val="10"/>
            <color indexed="81"/>
            <rFont val="Tahoma"/>
            <family val="2"/>
          </rPr>
          <t>5102-3</t>
        </r>
        <r>
          <rPr>
            <sz val="10"/>
            <color indexed="81"/>
            <rFont val="Tahoma"/>
            <family val="2"/>
          </rPr>
          <t xml:space="preserve">
</t>
        </r>
        <r>
          <rPr>
            <b/>
            <sz val="10"/>
            <color indexed="81"/>
            <rFont val="宋体"/>
            <family val="3"/>
            <charset val="134"/>
          </rPr>
          <t>交换机、全面推进信息化智慧校园平台、信息化网络中心机房建设论证费。</t>
        </r>
        <r>
          <rPr>
            <b/>
            <sz val="10"/>
            <color indexed="81"/>
            <rFont val="Tahoma"/>
            <family val="2"/>
          </rPr>
          <t>5102-3</t>
        </r>
        <r>
          <rPr>
            <b/>
            <sz val="10"/>
            <color indexed="81"/>
            <rFont val="宋体"/>
            <family val="3"/>
            <charset val="134"/>
          </rPr>
          <t>、</t>
        </r>
        <r>
          <rPr>
            <b/>
            <sz val="10"/>
            <color indexed="81"/>
            <rFont val="Tahoma"/>
            <family val="2"/>
          </rPr>
          <t>5103-1</t>
        </r>
        <r>
          <rPr>
            <b/>
            <sz val="10"/>
            <color indexed="81"/>
            <rFont val="宋体"/>
            <family val="3"/>
            <charset val="134"/>
          </rPr>
          <t>、</t>
        </r>
        <r>
          <rPr>
            <b/>
            <sz val="10"/>
            <color indexed="81"/>
            <rFont val="Tahoma"/>
            <family val="2"/>
          </rPr>
          <t>5104-1</t>
        </r>
        <r>
          <rPr>
            <b/>
            <sz val="10"/>
            <color indexed="81"/>
            <rFont val="宋体"/>
            <family val="3"/>
            <charset val="134"/>
          </rPr>
          <t>、</t>
        </r>
        <r>
          <rPr>
            <b/>
            <sz val="10"/>
            <color indexed="81"/>
            <rFont val="Tahoma"/>
            <family val="2"/>
          </rPr>
          <t>5105-1</t>
        </r>
        <r>
          <rPr>
            <b/>
            <sz val="10"/>
            <color indexed="81"/>
            <rFont val="宋体"/>
            <family val="3"/>
            <charset val="134"/>
          </rPr>
          <t>共计</t>
        </r>
        <r>
          <rPr>
            <b/>
            <sz val="10"/>
            <color indexed="81"/>
            <rFont val="Tahoma"/>
            <family val="2"/>
          </rPr>
          <t>4</t>
        </r>
        <r>
          <rPr>
            <b/>
            <sz val="10"/>
            <color indexed="81"/>
            <rFont val="宋体"/>
            <family val="3"/>
            <charset val="134"/>
          </rPr>
          <t>项共用报帐资料，费用</t>
        </r>
        <r>
          <rPr>
            <b/>
            <sz val="10"/>
            <color indexed="81"/>
            <rFont val="Tahoma"/>
            <family val="2"/>
          </rPr>
          <t>2750</t>
        </r>
        <r>
          <rPr>
            <b/>
            <sz val="10"/>
            <color indexed="81"/>
            <rFont val="宋体"/>
            <family val="3"/>
            <charset val="134"/>
          </rPr>
          <t>元平摊：
备注：</t>
        </r>
        <r>
          <rPr>
            <b/>
            <sz val="10"/>
            <color indexed="81"/>
            <rFont val="Tahoma"/>
            <family val="2"/>
          </rPr>
          <t>5101-2</t>
        </r>
        <r>
          <rPr>
            <b/>
            <sz val="10"/>
            <color indexed="81"/>
            <rFont val="宋体"/>
            <family val="3"/>
            <charset val="134"/>
          </rPr>
          <t>、</t>
        </r>
        <r>
          <rPr>
            <b/>
            <sz val="10"/>
            <color indexed="81"/>
            <rFont val="Tahoma"/>
            <family val="2"/>
          </rPr>
          <t>3</t>
        </r>
        <r>
          <rPr>
            <b/>
            <sz val="10"/>
            <color indexed="81"/>
            <rFont val="宋体"/>
            <family val="3"/>
            <charset val="134"/>
          </rPr>
          <t>、</t>
        </r>
        <r>
          <rPr>
            <b/>
            <sz val="10"/>
            <color indexed="81"/>
            <rFont val="Tahoma"/>
            <family val="2"/>
          </rPr>
          <t>5102-3</t>
        </r>
        <r>
          <rPr>
            <b/>
            <sz val="10"/>
            <color indexed="81"/>
            <rFont val="宋体"/>
            <family val="3"/>
            <charset val="134"/>
          </rPr>
          <t>、</t>
        </r>
        <r>
          <rPr>
            <b/>
            <sz val="10"/>
            <color indexed="81"/>
            <rFont val="Tahoma"/>
            <family val="2"/>
          </rPr>
          <t>5104-1</t>
        </r>
        <r>
          <rPr>
            <b/>
            <sz val="10"/>
            <color indexed="81"/>
            <rFont val="宋体"/>
            <family val="3"/>
            <charset val="134"/>
          </rPr>
          <t>、</t>
        </r>
        <r>
          <rPr>
            <b/>
            <sz val="10"/>
            <color indexed="81"/>
            <rFont val="Tahoma"/>
            <family val="2"/>
          </rPr>
          <t>5105-1</t>
        </r>
        <r>
          <rPr>
            <b/>
            <sz val="10"/>
            <color indexed="81"/>
            <rFont val="宋体"/>
            <family val="3"/>
            <charset val="134"/>
          </rPr>
          <t>、</t>
        </r>
        <r>
          <rPr>
            <b/>
            <sz val="10"/>
            <color indexed="81"/>
            <rFont val="Tahoma"/>
            <family val="2"/>
          </rPr>
          <t>1310-1</t>
        </r>
        <r>
          <rPr>
            <b/>
            <sz val="10"/>
            <color indexed="81"/>
            <rFont val="宋体"/>
            <family val="3"/>
            <charset val="134"/>
          </rPr>
          <t>、</t>
        </r>
        <r>
          <rPr>
            <b/>
            <sz val="10"/>
            <color indexed="81"/>
            <rFont val="Tahoma"/>
            <family val="2"/>
          </rPr>
          <t>1311-2</t>
        </r>
        <r>
          <rPr>
            <b/>
            <sz val="10"/>
            <color indexed="81"/>
            <rFont val="宋体"/>
            <family val="3"/>
            <charset val="134"/>
          </rPr>
          <t>、</t>
        </r>
        <r>
          <rPr>
            <b/>
            <sz val="10"/>
            <color indexed="81"/>
            <rFont val="Tahoma"/>
            <family val="2"/>
          </rPr>
          <t>1309-1</t>
        </r>
        <r>
          <rPr>
            <b/>
            <sz val="10"/>
            <color indexed="81"/>
            <rFont val="宋体"/>
            <family val="3"/>
            <charset val="134"/>
          </rPr>
          <t>为同一张报帐凭证；</t>
        </r>
      </text>
    </comment>
    <comment ref="X65"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 xml:space="preserve">49#
 </t>
        </r>
        <r>
          <rPr>
            <b/>
            <sz val="10"/>
            <color indexed="81"/>
            <rFont val="宋体"/>
            <family val="3"/>
            <charset val="134"/>
          </rPr>
          <t xml:space="preserve">
预算编码：</t>
        </r>
        <r>
          <rPr>
            <b/>
            <sz val="10"/>
            <color indexed="81"/>
            <rFont val="Tahoma"/>
            <family val="2"/>
          </rPr>
          <t xml:space="preserve">5102-4
</t>
        </r>
        <r>
          <rPr>
            <b/>
            <sz val="10"/>
            <color indexed="81"/>
            <rFont val="宋体"/>
            <family val="3"/>
            <charset val="134"/>
          </rPr>
          <t>内　　容：
开评标专家评审费，共</t>
        </r>
        <r>
          <rPr>
            <b/>
            <sz val="10"/>
            <color indexed="81"/>
            <rFont val="Tahoma"/>
            <family val="2"/>
          </rPr>
          <t>3300</t>
        </r>
        <r>
          <rPr>
            <b/>
            <sz val="10"/>
            <color indexed="81"/>
            <rFont val="宋体"/>
            <family val="3"/>
            <charset val="134"/>
          </rPr>
          <t>元，均分摊到以下五项，各</t>
        </r>
        <r>
          <rPr>
            <b/>
            <sz val="10"/>
            <color indexed="81"/>
            <rFont val="Tahoma"/>
            <family val="2"/>
          </rPr>
          <t>660</t>
        </r>
        <r>
          <rPr>
            <b/>
            <sz val="10"/>
            <color indexed="81"/>
            <rFont val="宋体"/>
            <family val="3"/>
            <charset val="134"/>
          </rPr>
          <t>元
备注：</t>
        </r>
        <r>
          <rPr>
            <b/>
            <sz val="10"/>
            <color indexed="81"/>
            <rFont val="Tahoma"/>
            <family val="2"/>
          </rPr>
          <t>5101-4</t>
        </r>
        <r>
          <rPr>
            <b/>
            <sz val="10"/>
            <color indexed="81"/>
            <rFont val="宋体"/>
            <family val="3"/>
            <charset val="134"/>
          </rPr>
          <t>、</t>
        </r>
        <r>
          <rPr>
            <b/>
            <sz val="10"/>
            <color indexed="81"/>
            <rFont val="Tahoma"/>
            <family val="2"/>
          </rPr>
          <t>5102-4</t>
        </r>
        <r>
          <rPr>
            <b/>
            <sz val="10"/>
            <color indexed="81"/>
            <rFont val="宋体"/>
            <family val="3"/>
            <charset val="134"/>
          </rPr>
          <t>、</t>
        </r>
        <r>
          <rPr>
            <b/>
            <sz val="10"/>
            <color indexed="81"/>
            <rFont val="Tahoma"/>
            <family val="2"/>
          </rPr>
          <t>5103-2</t>
        </r>
        <r>
          <rPr>
            <b/>
            <sz val="10"/>
            <color indexed="81"/>
            <rFont val="宋体"/>
            <family val="3"/>
            <charset val="134"/>
          </rPr>
          <t>、</t>
        </r>
        <r>
          <rPr>
            <b/>
            <sz val="10"/>
            <color indexed="81"/>
            <rFont val="Tahoma"/>
            <family val="2"/>
          </rPr>
          <t>5104-2</t>
        </r>
        <r>
          <rPr>
            <b/>
            <sz val="10"/>
            <color indexed="81"/>
            <rFont val="宋体"/>
            <family val="3"/>
            <charset val="134"/>
          </rPr>
          <t>、</t>
        </r>
        <r>
          <rPr>
            <b/>
            <sz val="10"/>
            <color indexed="81"/>
            <rFont val="Tahoma"/>
            <family val="2"/>
          </rPr>
          <t>5105-</t>
        </r>
        <r>
          <rPr>
            <b/>
            <sz val="10"/>
            <color indexed="81"/>
            <rFont val="宋体"/>
            <family val="3"/>
            <charset val="134"/>
          </rPr>
          <t xml:space="preserve">２同一凭证
</t>
        </r>
        <r>
          <rPr>
            <sz val="10"/>
            <color indexed="81"/>
            <rFont val="Tahoma"/>
            <family val="2"/>
          </rPr>
          <t xml:space="preserve">
</t>
        </r>
      </text>
    </comment>
    <comment ref="Y65" authorId="1">
      <text>
        <r>
          <rPr>
            <b/>
            <sz val="10"/>
            <color indexed="81"/>
            <rFont val="Tahoma"/>
            <family val="2"/>
          </rPr>
          <t>2020</t>
        </r>
        <r>
          <rPr>
            <b/>
            <sz val="10"/>
            <color indexed="81"/>
            <rFont val="宋体"/>
            <family val="3"/>
            <charset val="134"/>
          </rPr>
          <t>年</t>
        </r>
        <r>
          <rPr>
            <b/>
            <sz val="10"/>
            <color indexed="81"/>
            <rFont val="Tahoma"/>
            <family val="2"/>
          </rPr>
          <t>10</t>
        </r>
        <r>
          <rPr>
            <b/>
            <sz val="10"/>
            <color indexed="81"/>
            <rFont val="宋体"/>
            <family val="3"/>
            <charset val="134"/>
          </rPr>
          <t>月记</t>
        </r>
        <r>
          <rPr>
            <b/>
            <sz val="10"/>
            <color indexed="81"/>
            <rFont val="Tahoma"/>
            <family val="2"/>
          </rPr>
          <t>52  #</t>
        </r>
        <r>
          <rPr>
            <b/>
            <sz val="10"/>
            <color indexed="81"/>
            <rFont val="宋体"/>
            <family val="3"/>
            <charset val="134"/>
          </rPr>
          <t xml:space="preserve">
预算编码：</t>
        </r>
        <r>
          <rPr>
            <b/>
            <sz val="10"/>
            <color indexed="81"/>
            <rFont val="Tahoma"/>
            <family val="2"/>
          </rPr>
          <t xml:space="preserve">5102-5
</t>
        </r>
        <r>
          <rPr>
            <b/>
            <sz val="10"/>
            <color indexed="81"/>
            <rFont val="宋体"/>
            <family val="3"/>
            <charset val="134"/>
          </rPr>
          <t>四川龙田合创科技交换机信息化建设，第一次付款。余款后期支付
备注：合同金额</t>
        </r>
        <r>
          <rPr>
            <b/>
            <sz val="10"/>
            <color indexed="81"/>
            <rFont val="Tahoma"/>
            <family val="2"/>
          </rPr>
          <t>59.5688</t>
        </r>
        <r>
          <rPr>
            <b/>
            <sz val="10"/>
            <color indexed="81"/>
            <rFont val="宋体"/>
            <family val="3"/>
            <charset val="134"/>
          </rPr>
          <t>万元，本次付款</t>
        </r>
        <r>
          <rPr>
            <b/>
            <sz val="10"/>
            <color indexed="81"/>
            <rFont val="Tahoma"/>
            <family val="2"/>
          </rPr>
          <t>23.939</t>
        </r>
        <r>
          <rPr>
            <b/>
            <sz val="10"/>
            <color indexed="81"/>
            <rFont val="宋体"/>
            <family val="3"/>
            <charset val="134"/>
          </rPr>
          <t>万元</t>
        </r>
      </text>
    </comment>
    <comment ref="Z65"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 xml:space="preserve">60#
</t>
        </r>
        <r>
          <rPr>
            <b/>
            <sz val="10"/>
            <color indexed="81"/>
            <rFont val="宋体"/>
            <family val="3"/>
            <charset val="134"/>
          </rPr>
          <t xml:space="preserve">
预算编码：</t>
        </r>
        <r>
          <rPr>
            <b/>
            <sz val="10"/>
            <color indexed="81"/>
            <rFont val="Tahoma"/>
            <family val="2"/>
          </rPr>
          <t xml:space="preserve">5102-6
</t>
        </r>
        <r>
          <rPr>
            <b/>
            <sz val="10"/>
            <color indexed="81"/>
            <rFont val="宋体"/>
            <family val="3"/>
            <charset val="134"/>
          </rPr>
          <t>四川龙田合创科技交换机信息化建设，第二次付款。质保后期支付
备注：合同金额</t>
        </r>
        <r>
          <rPr>
            <b/>
            <sz val="10"/>
            <color indexed="81"/>
            <rFont val="Tahoma"/>
            <family val="2"/>
          </rPr>
          <t>59.5688</t>
        </r>
        <r>
          <rPr>
            <b/>
            <sz val="10"/>
            <color indexed="81"/>
            <rFont val="宋体"/>
            <family val="3"/>
            <charset val="134"/>
          </rPr>
          <t>万元，本次付款</t>
        </r>
        <r>
          <rPr>
            <b/>
            <sz val="10"/>
            <color indexed="81"/>
            <rFont val="Tahoma"/>
            <family val="2"/>
          </rPr>
          <t>32.65136</t>
        </r>
        <r>
          <rPr>
            <b/>
            <sz val="10"/>
            <color indexed="81"/>
            <rFont val="宋体"/>
            <family val="3"/>
            <charset val="134"/>
          </rPr>
          <t>万元</t>
        </r>
        <r>
          <rPr>
            <sz val="10"/>
            <color indexed="81"/>
            <rFont val="Tahoma"/>
            <family val="2"/>
          </rPr>
          <t xml:space="preserve">
</t>
        </r>
      </text>
    </comment>
    <comment ref="U66" authorId="1">
      <text>
        <r>
          <rPr>
            <b/>
            <sz val="10"/>
            <color indexed="81"/>
            <rFont val="宋体"/>
            <family val="3"/>
            <charset val="134"/>
          </rPr>
          <t>2019年11月记帐25#
预算编码：5103-1
5102-3、5103-1、5104-1、5105-1共计4项共用报帐资料，费用2750元平摊：交换机、全面推进信息化智慧校园平台、信息化网络中心机房建设论证费
备注：5101-2、3、5102-3、5104-1、5105-1、1310-1、1311-2、1309-1为同一张报帐凭证</t>
        </r>
      </text>
    </comment>
    <comment ref="V66"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49#</t>
        </r>
        <r>
          <rPr>
            <b/>
            <sz val="10"/>
            <color indexed="81"/>
            <rFont val="宋体"/>
            <family val="3"/>
            <charset val="134"/>
          </rPr>
          <t xml:space="preserve">
预算编码：</t>
        </r>
        <r>
          <rPr>
            <b/>
            <sz val="10"/>
            <color indexed="81"/>
            <rFont val="Tahoma"/>
            <family val="2"/>
          </rPr>
          <t xml:space="preserve">5103-2
</t>
        </r>
        <r>
          <rPr>
            <b/>
            <sz val="10"/>
            <color indexed="81"/>
            <rFont val="宋体"/>
            <family val="3"/>
            <charset val="134"/>
          </rPr>
          <t xml:space="preserve">
开评标专家评审费，共</t>
        </r>
        <r>
          <rPr>
            <b/>
            <sz val="10"/>
            <color indexed="81"/>
            <rFont val="Tahoma"/>
            <family val="2"/>
          </rPr>
          <t>3300</t>
        </r>
        <r>
          <rPr>
            <b/>
            <sz val="10"/>
            <color indexed="81"/>
            <rFont val="宋体"/>
            <family val="3"/>
            <charset val="134"/>
          </rPr>
          <t>元，均分摊到以下五项，各</t>
        </r>
        <r>
          <rPr>
            <b/>
            <sz val="10"/>
            <color indexed="81"/>
            <rFont val="Tahoma"/>
            <family val="2"/>
          </rPr>
          <t>660</t>
        </r>
        <r>
          <rPr>
            <b/>
            <sz val="10"/>
            <color indexed="81"/>
            <rFont val="宋体"/>
            <family val="3"/>
            <charset val="134"/>
          </rPr>
          <t>元
备注：</t>
        </r>
        <r>
          <rPr>
            <b/>
            <sz val="10"/>
            <color indexed="81"/>
            <rFont val="Tahoma"/>
            <family val="2"/>
          </rPr>
          <t>5101-4</t>
        </r>
        <r>
          <rPr>
            <b/>
            <sz val="10"/>
            <color indexed="81"/>
            <rFont val="宋体"/>
            <family val="3"/>
            <charset val="134"/>
          </rPr>
          <t>、</t>
        </r>
        <r>
          <rPr>
            <b/>
            <sz val="10"/>
            <color indexed="81"/>
            <rFont val="Tahoma"/>
            <family val="2"/>
          </rPr>
          <t>5102-4</t>
        </r>
        <r>
          <rPr>
            <b/>
            <sz val="10"/>
            <color indexed="81"/>
            <rFont val="宋体"/>
            <family val="3"/>
            <charset val="134"/>
          </rPr>
          <t>、</t>
        </r>
        <r>
          <rPr>
            <b/>
            <sz val="10"/>
            <color indexed="81"/>
            <rFont val="Tahoma"/>
            <family val="2"/>
          </rPr>
          <t>5103-2</t>
        </r>
        <r>
          <rPr>
            <b/>
            <sz val="10"/>
            <color indexed="81"/>
            <rFont val="宋体"/>
            <family val="3"/>
            <charset val="134"/>
          </rPr>
          <t>、</t>
        </r>
        <r>
          <rPr>
            <b/>
            <sz val="10"/>
            <color indexed="81"/>
            <rFont val="Tahoma"/>
            <family val="2"/>
          </rPr>
          <t>5104-2</t>
        </r>
        <r>
          <rPr>
            <b/>
            <sz val="10"/>
            <color indexed="81"/>
            <rFont val="宋体"/>
            <family val="3"/>
            <charset val="134"/>
          </rPr>
          <t>、</t>
        </r>
        <r>
          <rPr>
            <b/>
            <sz val="10"/>
            <color indexed="81"/>
            <rFont val="Tahoma"/>
            <family val="2"/>
          </rPr>
          <t>5105-</t>
        </r>
        <r>
          <rPr>
            <b/>
            <sz val="10"/>
            <color indexed="81"/>
            <rFont val="宋体"/>
            <family val="3"/>
            <charset val="134"/>
          </rPr>
          <t xml:space="preserve">２同一凭证
</t>
        </r>
        <r>
          <rPr>
            <sz val="10"/>
            <color indexed="81"/>
            <rFont val="Tahoma"/>
            <family val="2"/>
          </rPr>
          <t xml:space="preserve">
</t>
        </r>
      </text>
    </comment>
    <comment ref="W66" authorId="1">
      <text>
        <r>
          <rPr>
            <b/>
            <sz val="10"/>
            <color indexed="81"/>
            <rFont val="宋体"/>
            <family val="3"/>
            <charset val="134"/>
          </rPr>
          <t xml:space="preserve">2020年7月记64 #总金额191.086万元）
预算编码：5103-3
江油今日电脑云机房建设，第一次付款。尾款分2次支付
备注：本次付款合计1910860元，5101-5、5104-3、5105-3共用审批单。尾款共作此资料链接
</t>
        </r>
      </text>
    </comment>
    <comment ref="X66"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3 #</t>
        </r>
        <r>
          <rPr>
            <b/>
            <sz val="10"/>
            <color indexed="81"/>
            <rFont val="宋体"/>
            <family val="3"/>
            <charset val="134"/>
          </rPr>
          <t xml:space="preserve">
预算编码：</t>
        </r>
        <r>
          <rPr>
            <b/>
            <sz val="10"/>
            <color indexed="81"/>
            <rFont val="Tahoma"/>
            <family val="2"/>
          </rPr>
          <t xml:space="preserve">5103-4
</t>
        </r>
        <r>
          <rPr>
            <b/>
            <sz val="10"/>
            <color indexed="81"/>
            <rFont val="宋体"/>
            <family val="3"/>
            <charset val="134"/>
          </rPr>
          <t>江油今日电脑云机房建设，第二次付款。余款待支付
备注：</t>
        </r>
        <r>
          <rPr>
            <b/>
            <sz val="10"/>
            <color indexed="81"/>
            <rFont val="Tahoma"/>
            <family val="2"/>
          </rPr>
          <t>202</t>
        </r>
        <r>
          <rPr>
            <b/>
            <sz val="10"/>
            <color indexed="81"/>
            <rFont val="宋体"/>
            <family val="3"/>
            <charset val="134"/>
          </rPr>
          <t>年</t>
        </r>
        <r>
          <rPr>
            <b/>
            <sz val="10"/>
            <color indexed="81"/>
            <rFont val="Tahoma"/>
            <family val="2"/>
          </rPr>
          <t>7</t>
        </r>
        <r>
          <rPr>
            <b/>
            <sz val="10"/>
            <color indexed="81"/>
            <rFont val="宋体"/>
            <family val="3"/>
            <charset val="134"/>
          </rPr>
          <t>月第一次付款</t>
        </r>
        <r>
          <rPr>
            <b/>
            <sz val="10"/>
            <color indexed="81"/>
            <rFont val="Tahoma"/>
            <family val="2"/>
          </rPr>
          <t>1910860</t>
        </r>
        <r>
          <rPr>
            <b/>
            <sz val="10"/>
            <color indexed="81"/>
            <rFont val="宋体"/>
            <family val="3"/>
            <charset val="134"/>
          </rPr>
          <t>元，本次付款</t>
        </r>
        <r>
          <rPr>
            <b/>
            <sz val="10"/>
            <color indexed="81"/>
            <rFont val="Tahoma"/>
            <family val="2"/>
          </rPr>
          <t>11.1</t>
        </r>
        <r>
          <rPr>
            <b/>
            <sz val="10"/>
            <color indexed="81"/>
            <rFont val="宋体"/>
            <family val="3"/>
            <charset val="134"/>
          </rPr>
          <t>万元，余款第三次支付。</t>
        </r>
        <r>
          <rPr>
            <b/>
            <sz val="10"/>
            <color indexed="81"/>
            <rFont val="Tahoma"/>
            <family val="2"/>
          </rPr>
          <t>5101-5</t>
        </r>
        <r>
          <rPr>
            <b/>
            <sz val="10"/>
            <color indexed="81"/>
            <rFont val="宋体"/>
            <family val="3"/>
            <charset val="134"/>
          </rPr>
          <t>、</t>
        </r>
        <r>
          <rPr>
            <b/>
            <sz val="10"/>
            <color indexed="81"/>
            <rFont val="Tahoma"/>
            <family val="2"/>
          </rPr>
          <t>5102-5</t>
        </r>
        <r>
          <rPr>
            <b/>
            <sz val="10"/>
            <color indexed="81"/>
            <rFont val="宋体"/>
            <family val="3"/>
            <charset val="134"/>
          </rPr>
          <t>、</t>
        </r>
        <r>
          <rPr>
            <b/>
            <sz val="10"/>
            <color indexed="81"/>
            <rFont val="Tahoma"/>
            <family val="2"/>
          </rPr>
          <t>5103-3</t>
        </r>
        <r>
          <rPr>
            <b/>
            <sz val="10"/>
            <color indexed="81"/>
            <rFont val="宋体"/>
            <family val="3"/>
            <charset val="134"/>
          </rPr>
          <t>共用审批单。</t>
        </r>
        <r>
          <rPr>
            <sz val="10"/>
            <color indexed="81"/>
            <rFont val="Tahoma"/>
            <family val="2"/>
          </rPr>
          <t xml:space="preserve">
</t>
        </r>
      </text>
    </comment>
    <comment ref="Y66" authorId="1">
      <text>
        <r>
          <rPr>
            <b/>
            <sz val="10"/>
            <color indexed="81"/>
            <rFont val="宋体"/>
            <family val="3"/>
            <charset val="134"/>
          </rPr>
          <t xml:space="preserve">2020年10月记47#
预算编码：5103-5
九红教学设备厂机房桌椅，合同金额8.75万元。第一次付款8.3125万元。质保一年后支付
</t>
        </r>
        <r>
          <rPr>
            <sz val="10"/>
            <color indexed="81"/>
            <rFont val="Tahoma"/>
            <family val="2"/>
          </rPr>
          <t xml:space="preserve">
</t>
        </r>
      </text>
    </comment>
    <comment ref="Z66"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 xml:space="preserve"> #
</t>
        </r>
        <r>
          <rPr>
            <b/>
            <sz val="10"/>
            <color indexed="81"/>
            <rFont val="宋体"/>
            <family val="3"/>
            <charset val="134"/>
          </rPr>
          <t>预算编码：</t>
        </r>
        <r>
          <rPr>
            <b/>
            <sz val="10"/>
            <color indexed="81"/>
            <rFont val="Tahoma"/>
            <family val="2"/>
          </rPr>
          <t xml:space="preserve">5103-6
</t>
        </r>
        <r>
          <rPr>
            <b/>
            <sz val="10"/>
            <color indexed="81"/>
            <rFont val="宋体"/>
            <family val="3"/>
            <charset val="134"/>
          </rPr>
          <t>江油今日电脑云机房建设，第三次付尾款，已全部付清
备注：</t>
        </r>
        <r>
          <rPr>
            <b/>
            <sz val="10"/>
            <color indexed="81"/>
            <rFont val="Tahoma"/>
            <family val="2"/>
          </rPr>
          <t>202</t>
        </r>
        <r>
          <rPr>
            <b/>
            <sz val="10"/>
            <color indexed="81"/>
            <rFont val="宋体"/>
            <family val="3"/>
            <charset val="134"/>
          </rPr>
          <t>年</t>
        </r>
        <r>
          <rPr>
            <b/>
            <sz val="10"/>
            <color indexed="81"/>
            <rFont val="Tahoma"/>
            <family val="2"/>
          </rPr>
          <t>7</t>
        </r>
        <r>
          <rPr>
            <b/>
            <sz val="10"/>
            <color indexed="81"/>
            <rFont val="宋体"/>
            <family val="3"/>
            <charset val="134"/>
          </rPr>
          <t>月第一次付款</t>
        </r>
        <r>
          <rPr>
            <b/>
            <sz val="10"/>
            <color indexed="81"/>
            <rFont val="Tahoma"/>
            <family val="2"/>
          </rPr>
          <t>1910860</t>
        </r>
        <r>
          <rPr>
            <b/>
            <sz val="10"/>
            <color indexed="81"/>
            <rFont val="宋体"/>
            <family val="3"/>
            <charset val="134"/>
          </rPr>
          <t>元，本次付款</t>
        </r>
        <r>
          <rPr>
            <b/>
            <sz val="10"/>
            <color indexed="81"/>
            <rFont val="Tahoma"/>
            <family val="2"/>
          </rPr>
          <t>11.1</t>
        </r>
        <r>
          <rPr>
            <b/>
            <sz val="10"/>
            <color indexed="81"/>
            <rFont val="宋体"/>
            <family val="3"/>
            <charset val="134"/>
          </rPr>
          <t>万元，余款第三次支付</t>
        </r>
        <r>
          <rPr>
            <b/>
            <sz val="10"/>
            <color indexed="81"/>
            <rFont val="Tahoma"/>
            <family val="2"/>
          </rPr>
          <t>11.1</t>
        </r>
        <r>
          <rPr>
            <b/>
            <sz val="10"/>
            <color indexed="81"/>
            <rFont val="宋体"/>
            <family val="3"/>
            <charset val="134"/>
          </rPr>
          <t>万元。合同见</t>
        </r>
        <r>
          <rPr>
            <b/>
            <sz val="10"/>
            <color indexed="81"/>
            <rFont val="Tahoma"/>
            <family val="2"/>
          </rPr>
          <t>5103-3</t>
        </r>
        <r>
          <rPr>
            <sz val="10"/>
            <color indexed="81"/>
            <rFont val="Tahoma"/>
            <family val="2"/>
          </rPr>
          <t xml:space="preserve">
</t>
        </r>
      </text>
    </comment>
    <comment ref="AA66"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5103-7
</t>
        </r>
        <r>
          <rPr>
            <b/>
            <sz val="10"/>
            <color indexed="81"/>
            <rFont val="宋体"/>
            <family val="3"/>
            <charset val="134"/>
          </rPr>
          <t>九红教学设备厂机房桌椅，合同金额</t>
        </r>
        <r>
          <rPr>
            <b/>
            <sz val="10"/>
            <color indexed="81"/>
            <rFont val="Tahoma"/>
            <family val="2"/>
          </rPr>
          <t>8.75</t>
        </r>
        <r>
          <rPr>
            <b/>
            <sz val="10"/>
            <color indexed="81"/>
            <rFont val="宋体"/>
            <family val="3"/>
            <charset val="134"/>
          </rPr>
          <t>万元。第一次付款</t>
        </r>
        <r>
          <rPr>
            <b/>
            <sz val="10"/>
            <color indexed="81"/>
            <rFont val="Tahoma"/>
            <family val="2"/>
          </rPr>
          <t>8.3125</t>
        </r>
        <r>
          <rPr>
            <b/>
            <sz val="10"/>
            <color indexed="81"/>
            <rFont val="宋体"/>
            <family val="3"/>
            <charset val="134"/>
          </rPr>
          <t>万元。本次支付质保</t>
        </r>
        <r>
          <rPr>
            <sz val="10"/>
            <color indexed="81"/>
            <rFont val="Tahoma"/>
            <family val="2"/>
          </rPr>
          <t xml:space="preserve">
</t>
        </r>
      </text>
    </comment>
    <comment ref="U67" authorId="1">
      <text>
        <r>
          <rPr>
            <b/>
            <sz val="10"/>
            <color indexed="81"/>
            <rFont val="宋体"/>
            <family val="3"/>
            <charset val="134"/>
          </rPr>
          <t>2019年11月记帐25#
预算编码：5104-1
5102-3、5103-1、5104-1、5105-1共计4项共用报帐资料，费用2750元平摊：交换机、全面推进信息化智慧校园平台、信息化网络中心机房建设论证费
备注：5101-2、3、5102-3、5104-1、5105-1、1310-1、1311-2、1309-1为同一张报帐凭证</t>
        </r>
      </text>
    </comment>
    <comment ref="V67"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49#</t>
        </r>
        <r>
          <rPr>
            <b/>
            <sz val="10"/>
            <color indexed="81"/>
            <rFont val="宋体"/>
            <family val="3"/>
            <charset val="134"/>
          </rPr>
          <t xml:space="preserve">
预算编码：</t>
        </r>
        <r>
          <rPr>
            <b/>
            <sz val="10"/>
            <color indexed="81"/>
            <rFont val="Tahoma"/>
            <family val="2"/>
          </rPr>
          <t xml:space="preserve">5104-2
</t>
        </r>
        <r>
          <rPr>
            <b/>
            <sz val="10"/>
            <color indexed="81"/>
            <rFont val="宋体"/>
            <family val="3"/>
            <charset val="134"/>
          </rPr>
          <t xml:space="preserve">
开评标专家评审费，共</t>
        </r>
        <r>
          <rPr>
            <b/>
            <sz val="10"/>
            <color indexed="81"/>
            <rFont val="Tahoma"/>
            <family val="2"/>
          </rPr>
          <t>3300</t>
        </r>
        <r>
          <rPr>
            <b/>
            <sz val="10"/>
            <color indexed="81"/>
            <rFont val="宋体"/>
            <family val="3"/>
            <charset val="134"/>
          </rPr>
          <t>元，均分摊到以下五项，各</t>
        </r>
        <r>
          <rPr>
            <b/>
            <sz val="10"/>
            <color indexed="81"/>
            <rFont val="Tahoma"/>
            <family val="2"/>
          </rPr>
          <t>660</t>
        </r>
        <r>
          <rPr>
            <b/>
            <sz val="10"/>
            <color indexed="81"/>
            <rFont val="宋体"/>
            <family val="3"/>
            <charset val="134"/>
          </rPr>
          <t>元
备注：</t>
        </r>
        <r>
          <rPr>
            <b/>
            <sz val="10"/>
            <color indexed="81"/>
            <rFont val="Tahoma"/>
            <family val="2"/>
          </rPr>
          <t>5101-4</t>
        </r>
        <r>
          <rPr>
            <b/>
            <sz val="10"/>
            <color indexed="81"/>
            <rFont val="宋体"/>
            <family val="3"/>
            <charset val="134"/>
          </rPr>
          <t>、</t>
        </r>
        <r>
          <rPr>
            <b/>
            <sz val="10"/>
            <color indexed="81"/>
            <rFont val="Tahoma"/>
            <family val="2"/>
          </rPr>
          <t>5102-4</t>
        </r>
        <r>
          <rPr>
            <b/>
            <sz val="10"/>
            <color indexed="81"/>
            <rFont val="宋体"/>
            <family val="3"/>
            <charset val="134"/>
          </rPr>
          <t>、</t>
        </r>
        <r>
          <rPr>
            <b/>
            <sz val="10"/>
            <color indexed="81"/>
            <rFont val="Tahoma"/>
            <family val="2"/>
          </rPr>
          <t>5103-2</t>
        </r>
        <r>
          <rPr>
            <b/>
            <sz val="10"/>
            <color indexed="81"/>
            <rFont val="宋体"/>
            <family val="3"/>
            <charset val="134"/>
          </rPr>
          <t>、</t>
        </r>
        <r>
          <rPr>
            <b/>
            <sz val="10"/>
            <color indexed="81"/>
            <rFont val="Tahoma"/>
            <family val="2"/>
          </rPr>
          <t>5104-2</t>
        </r>
        <r>
          <rPr>
            <b/>
            <sz val="10"/>
            <color indexed="81"/>
            <rFont val="宋体"/>
            <family val="3"/>
            <charset val="134"/>
          </rPr>
          <t>、</t>
        </r>
        <r>
          <rPr>
            <b/>
            <sz val="10"/>
            <color indexed="81"/>
            <rFont val="Tahoma"/>
            <family val="2"/>
          </rPr>
          <t>5105-</t>
        </r>
        <r>
          <rPr>
            <b/>
            <sz val="10"/>
            <color indexed="81"/>
            <rFont val="宋体"/>
            <family val="3"/>
            <charset val="134"/>
          </rPr>
          <t xml:space="preserve">２同一凭证
</t>
        </r>
        <r>
          <rPr>
            <sz val="10"/>
            <color indexed="81"/>
            <rFont val="Tahoma"/>
            <family val="2"/>
          </rPr>
          <t xml:space="preserve">
</t>
        </r>
      </text>
    </comment>
    <comment ref="W67" authorId="1">
      <text>
        <r>
          <rPr>
            <b/>
            <sz val="10"/>
            <color indexed="81"/>
            <rFont val="Tahoma"/>
            <family val="2"/>
          </rPr>
          <t>2020</t>
        </r>
        <r>
          <rPr>
            <b/>
            <sz val="10"/>
            <color indexed="81"/>
            <rFont val="宋体"/>
            <family val="3"/>
            <charset val="134"/>
          </rPr>
          <t>年</t>
        </r>
        <r>
          <rPr>
            <b/>
            <sz val="10"/>
            <color indexed="81"/>
            <rFont val="Tahoma"/>
            <family val="2"/>
          </rPr>
          <t>7</t>
        </r>
        <r>
          <rPr>
            <b/>
            <sz val="10"/>
            <color indexed="81"/>
            <rFont val="宋体"/>
            <family val="3"/>
            <charset val="134"/>
          </rPr>
          <t>月记</t>
        </r>
        <r>
          <rPr>
            <b/>
            <sz val="10"/>
            <color indexed="81"/>
            <rFont val="Tahoma"/>
            <family val="2"/>
          </rPr>
          <t>64 #</t>
        </r>
        <r>
          <rPr>
            <b/>
            <sz val="10"/>
            <color indexed="81"/>
            <rFont val="宋体"/>
            <family val="3"/>
            <charset val="134"/>
          </rPr>
          <t>总金额</t>
        </r>
        <r>
          <rPr>
            <b/>
            <sz val="10"/>
            <color indexed="81"/>
            <rFont val="Tahoma"/>
            <family val="2"/>
          </rPr>
          <t>191.086</t>
        </r>
        <r>
          <rPr>
            <b/>
            <sz val="10"/>
            <color indexed="81"/>
            <rFont val="宋体"/>
            <family val="3"/>
            <charset val="134"/>
          </rPr>
          <t>万元）
预算编码：</t>
        </r>
        <r>
          <rPr>
            <b/>
            <sz val="10"/>
            <color indexed="81"/>
            <rFont val="Tahoma"/>
            <family val="2"/>
          </rPr>
          <t xml:space="preserve">5104-3
</t>
        </r>
        <r>
          <rPr>
            <b/>
            <sz val="10"/>
            <color indexed="81"/>
            <rFont val="宋体"/>
            <family val="3"/>
            <charset val="134"/>
          </rPr>
          <t>江油今日电脑云机房建设，第一次付款。尾款分</t>
        </r>
        <r>
          <rPr>
            <b/>
            <sz val="10"/>
            <color indexed="81"/>
            <rFont val="Tahoma"/>
            <family val="2"/>
          </rPr>
          <t>2</t>
        </r>
        <r>
          <rPr>
            <b/>
            <sz val="10"/>
            <color indexed="81"/>
            <rFont val="宋体"/>
            <family val="3"/>
            <charset val="134"/>
          </rPr>
          <t>次支付
备注：本次付款合计</t>
        </r>
        <r>
          <rPr>
            <b/>
            <sz val="10"/>
            <color indexed="81"/>
            <rFont val="Tahoma"/>
            <family val="2"/>
          </rPr>
          <t>1910860</t>
        </r>
        <r>
          <rPr>
            <b/>
            <sz val="10"/>
            <color indexed="81"/>
            <rFont val="宋体"/>
            <family val="3"/>
            <charset val="134"/>
          </rPr>
          <t>元，</t>
        </r>
        <r>
          <rPr>
            <b/>
            <sz val="10"/>
            <color indexed="81"/>
            <rFont val="Tahoma"/>
            <family val="2"/>
          </rPr>
          <t>5101-5</t>
        </r>
        <r>
          <rPr>
            <b/>
            <sz val="10"/>
            <color indexed="81"/>
            <rFont val="宋体"/>
            <family val="3"/>
            <charset val="134"/>
          </rPr>
          <t>、</t>
        </r>
        <r>
          <rPr>
            <b/>
            <sz val="10"/>
            <color indexed="81"/>
            <rFont val="宋体"/>
            <family val="3"/>
            <charset val="134"/>
          </rPr>
          <t>、</t>
        </r>
        <r>
          <rPr>
            <b/>
            <sz val="10"/>
            <color indexed="81"/>
            <rFont val="Tahoma"/>
            <family val="2"/>
          </rPr>
          <t>5104-3</t>
        </r>
        <r>
          <rPr>
            <b/>
            <sz val="10"/>
            <color indexed="81"/>
            <rFont val="宋体"/>
            <family val="3"/>
            <charset val="134"/>
          </rPr>
          <t>、</t>
        </r>
        <r>
          <rPr>
            <b/>
            <sz val="10"/>
            <color indexed="81"/>
            <rFont val="Tahoma"/>
            <family val="2"/>
          </rPr>
          <t>5105-3</t>
        </r>
        <r>
          <rPr>
            <b/>
            <sz val="10"/>
            <color indexed="81"/>
            <rFont val="宋体"/>
            <family val="3"/>
            <charset val="134"/>
          </rPr>
          <t>共用审批单。尾款共作此资料链接</t>
        </r>
        <r>
          <rPr>
            <sz val="10"/>
            <color indexed="81"/>
            <rFont val="Tahoma"/>
            <family val="2"/>
          </rPr>
          <t xml:space="preserve">
</t>
        </r>
      </text>
    </comment>
    <comment ref="U68" authorId="1">
      <text>
        <r>
          <rPr>
            <b/>
            <sz val="10"/>
            <color indexed="81"/>
            <rFont val="宋体"/>
            <family val="3"/>
            <charset val="134"/>
          </rPr>
          <t>2019年11月记帐25#
预算编码：5105-1
5102-3、5103-1、5104-1、5105-1共计4项共用报帐资料，费用2750元平摊：交换机、全面推进信息化智慧校园平台、信息化网络中心机房建设论证费
备注：5101-2、3、5102-3、5104-1、5105-1、1310-1、1311-2、1309-1为同一张报帐凭证</t>
        </r>
      </text>
    </comment>
    <comment ref="V68" authorId="1">
      <text>
        <r>
          <rPr>
            <b/>
            <sz val="10"/>
            <color indexed="81"/>
            <rFont val="Tahoma"/>
            <family val="2"/>
          </rPr>
          <t>2019</t>
        </r>
        <r>
          <rPr>
            <b/>
            <sz val="10"/>
            <color indexed="81"/>
            <rFont val="宋体"/>
            <family val="3"/>
            <charset val="134"/>
          </rPr>
          <t>年</t>
        </r>
        <r>
          <rPr>
            <b/>
            <sz val="10"/>
            <color indexed="81"/>
            <rFont val="Tahoma"/>
            <family val="2"/>
          </rPr>
          <t>12</t>
        </r>
        <r>
          <rPr>
            <b/>
            <sz val="10"/>
            <color indexed="81"/>
            <rFont val="宋体"/>
            <family val="3"/>
            <charset val="134"/>
          </rPr>
          <t>月记帐</t>
        </r>
        <r>
          <rPr>
            <b/>
            <sz val="10"/>
            <color indexed="81"/>
            <rFont val="Tahoma"/>
            <family val="2"/>
          </rPr>
          <t>49#</t>
        </r>
        <r>
          <rPr>
            <b/>
            <sz val="10"/>
            <color indexed="81"/>
            <rFont val="宋体"/>
            <family val="3"/>
            <charset val="134"/>
          </rPr>
          <t xml:space="preserve">
预算编码：</t>
        </r>
        <r>
          <rPr>
            <b/>
            <sz val="10"/>
            <color indexed="81"/>
            <rFont val="Tahoma"/>
            <family val="2"/>
          </rPr>
          <t xml:space="preserve">5105-2
</t>
        </r>
        <r>
          <rPr>
            <b/>
            <sz val="10"/>
            <color indexed="81"/>
            <rFont val="宋体"/>
            <family val="3"/>
            <charset val="134"/>
          </rPr>
          <t xml:space="preserve">
开评标专家评审费，共</t>
        </r>
        <r>
          <rPr>
            <b/>
            <sz val="10"/>
            <color indexed="81"/>
            <rFont val="Tahoma"/>
            <family val="2"/>
          </rPr>
          <t>3300</t>
        </r>
        <r>
          <rPr>
            <b/>
            <sz val="10"/>
            <color indexed="81"/>
            <rFont val="宋体"/>
            <family val="3"/>
            <charset val="134"/>
          </rPr>
          <t>元，均分摊到以下五项，各</t>
        </r>
        <r>
          <rPr>
            <b/>
            <sz val="10"/>
            <color indexed="81"/>
            <rFont val="Tahoma"/>
            <family val="2"/>
          </rPr>
          <t>660</t>
        </r>
        <r>
          <rPr>
            <b/>
            <sz val="10"/>
            <color indexed="81"/>
            <rFont val="宋体"/>
            <family val="3"/>
            <charset val="134"/>
          </rPr>
          <t>元
备注：</t>
        </r>
        <r>
          <rPr>
            <b/>
            <sz val="10"/>
            <color indexed="81"/>
            <rFont val="Tahoma"/>
            <family val="2"/>
          </rPr>
          <t>5101-4</t>
        </r>
        <r>
          <rPr>
            <b/>
            <sz val="10"/>
            <color indexed="81"/>
            <rFont val="宋体"/>
            <family val="3"/>
            <charset val="134"/>
          </rPr>
          <t>、</t>
        </r>
        <r>
          <rPr>
            <b/>
            <sz val="10"/>
            <color indexed="81"/>
            <rFont val="Tahoma"/>
            <family val="2"/>
          </rPr>
          <t>5102-4</t>
        </r>
        <r>
          <rPr>
            <b/>
            <sz val="10"/>
            <color indexed="81"/>
            <rFont val="宋体"/>
            <family val="3"/>
            <charset val="134"/>
          </rPr>
          <t>、</t>
        </r>
        <r>
          <rPr>
            <b/>
            <sz val="10"/>
            <color indexed="81"/>
            <rFont val="Tahoma"/>
            <family val="2"/>
          </rPr>
          <t>5103-2</t>
        </r>
        <r>
          <rPr>
            <b/>
            <sz val="10"/>
            <color indexed="81"/>
            <rFont val="宋体"/>
            <family val="3"/>
            <charset val="134"/>
          </rPr>
          <t>、</t>
        </r>
        <r>
          <rPr>
            <b/>
            <sz val="10"/>
            <color indexed="81"/>
            <rFont val="Tahoma"/>
            <family val="2"/>
          </rPr>
          <t>5104-2</t>
        </r>
        <r>
          <rPr>
            <b/>
            <sz val="10"/>
            <color indexed="81"/>
            <rFont val="宋体"/>
            <family val="3"/>
            <charset val="134"/>
          </rPr>
          <t>、</t>
        </r>
        <r>
          <rPr>
            <b/>
            <sz val="10"/>
            <color indexed="81"/>
            <rFont val="Tahoma"/>
            <family val="2"/>
          </rPr>
          <t>5105-</t>
        </r>
        <r>
          <rPr>
            <b/>
            <sz val="10"/>
            <color indexed="81"/>
            <rFont val="宋体"/>
            <family val="3"/>
            <charset val="134"/>
          </rPr>
          <t xml:space="preserve">２同一凭证
</t>
        </r>
        <r>
          <rPr>
            <sz val="10"/>
            <color indexed="81"/>
            <rFont val="Tahoma"/>
            <family val="2"/>
          </rPr>
          <t xml:space="preserve">
</t>
        </r>
      </text>
    </comment>
    <comment ref="W68" authorId="1">
      <text>
        <r>
          <rPr>
            <b/>
            <sz val="10"/>
            <color indexed="81"/>
            <rFont val="Tahoma"/>
            <family val="2"/>
          </rPr>
          <t>2020</t>
        </r>
        <r>
          <rPr>
            <b/>
            <sz val="10"/>
            <color indexed="81"/>
            <rFont val="宋体"/>
            <family val="3"/>
            <charset val="134"/>
          </rPr>
          <t>年</t>
        </r>
        <r>
          <rPr>
            <b/>
            <sz val="10"/>
            <color indexed="81"/>
            <rFont val="Tahoma"/>
            <family val="2"/>
          </rPr>
          <t>7</t>
        </r>
        <r>
          <rPr>
            <b/>
            <sz val="10"/>
            <color indexed="81"/>
            <rFont val="宋体"/>
            <family val="3"/>
            <charset val="134"/>
          </rPr>
          <t>月记</t>
        </r>
        <r>
          <rPr>
            <b/>
            <sz val="10"/>
            <color indexed="81"/>
            <rFont val="Tahoma"/>
            <family val="2"/>
          </rPr>
          <t>64 #</t>
        </r>
        <r>
          <rPr>
            <b/>
            <sz val="10"/>
            <color indexed="81"/>
            <rFont val="宋体"/>
            <family val="3"/>
            <charset val="134"/>
          </rPr>
          <t>总金额</t>
        </r>
        <r>
          <rPr>
            <b/>
            <sz val="10"/>
            <color indexed="81"/>
            <rFont val="Tahoma"/>
            <family val="2"/>
          </rPr>
          <t>191.086</t>
        </r>
        <r>
          <rPr>
            <b/>
            <sz val="10"/>
            <color indexed="81"/>
            <rFont val="宋体"/>
            <family val="3"/>
            <charset val="134"/>
          </rPr>
          <t>万元）
预算编码：</t>
        </r>
        <r>
          <rPr>
            <b/>
            <sz val="10"/>
            <color indexed="81"/>
            <rFont val="Tahoma"/>
            <family val="2"/>
          </rPr>
          <t xml:space="preserve">5105-3
</t>
        </r>
        <r>
          <rPr>
            <b/>
            <sz val="10"/>
            <color indexed="81"/>
            <rFont val="宋体"/>
            <family val="3"/>
            <charset val="134"/>
          </rPr>
          <t>江油今日电脑云机房建设，第一次付款。尾款分</t>
        </r>
        <r>
          <rPr>
            <b/>
            <sz val="10"/>
            <color indexed="81"/>
            <rFont val="Tahoma"/>
            <family val="2"/>
          </rPr>
          <t>2</t>
        </r>
        <r>
          <rPr>
            <b/>
            <sz val="10"/>
            <color indexed="81"/>
            <rFont val="宋体"/>
            <family val="3"/>
            <charset val="134"/>
          </rPr>
          <t>次支付
备注：本次付款合计</t>
        </r>
        <r>
          <rPr>
            <b/>
            <sz val="10"/>
            <color indexed="81"/>
            <rFont val="Tahoma"/>
            <family val="2"/>
          </rPr>
          <t>1910860</t>
        </r>
        <r>
          <rPr>
            <b/>
            <sz val="10"/>
            <color indexed="81"/>
            <rFont val="宋体"/>
            <family val="3"/>
            <charset val="134"/>
          </rPr>
          <t>元，</t>
        </r>
        <r>
          <rPr>
            <b/>
            <sz val="10"/>
            <color indexed="81"/>
            <rFont val="Tahoma"/>
            <family val="2"/>
          </rPr>
          <t>5101-5</t>
        </r>
        <r>
          <rPr>
            <b/>
            <sz val="10"/>
            <color indexed="81"/>
            <rFont val="宋体"/>
            <family val="3"/>
            <charset val="134"/>
          </rPr>
          <t>、</t>
        </r>
        <r>
          <rPr>
            <b/>
            <sz val="10"/>
            <color indexed="81"/>
            <rFont val="Tahoma"/>
            <family val="2"/>
          </rPr>
          <t>5104-3</t>
        </r>
        <r>
          <rPr>
            <b/>
            <sz val="10"/>
            <color indexed="81"/>
            <rFont val="宋体"/>
            <family val="3"/>
            <charset val="134"/>
          </rPr>
          <t>、</t>
        </r>
        <r>
          <rPr>
            <b/>
            <sz val="10"/>
            <color indexed="81"/>
            <rFont val="Tahoma"/>
            <family val="2"/>
          </rPr>
          <t>5105-3</t>
        </r>
        <r>
          <rPr>
            <b/>
            <sz val="10"/>
            <color indexed="81"/>
            <rFont val="宋体"/>
            <family val="3"/>
            <charset val="134"/>
          </rPr>
          <t>共用审批单。尾款共作此资料链接</t>
        </r>
        <r>
          <rPr>
            <sz val="10"/>
            <color indexed="81"/>
            <rFont val="Tahoma"/>
            <family val="2"/>
          </rPr>
          <t xml:space="preserve">
</t>
        </r>
      </text>
    </comment>
    <comment ref="U69" authorId="1">
      <text>
        <r>
          <rPr>
            <b/>
            <sz val="10"/>
            <color indexed="81"/>
            <rFont val="宋体"/>
            <family val="3"/>
            <charset val="134"/>
          </rPr>
          <t>2020年11月记59#（总金额103.075万元）
预算编码：5201-1
成都依能科技公司智慧校园平台，第一次付款。质保发票后期支付
备注：合同总金额108.5万元本次付款合计103.075万元，5201-1，5202-2
共用审批单。尾款共作此资料链接</t>
        </r>
        <r>
          <rPr>
            <sz val="10"/>
            <color indexed="81"/>
            <rFont val="Tahoma"/>
            <family val="2"/>
          </rPr>
          <t xml:space="preserve">
</t>
        </r>
      </text>
    </comment>
    <comment ref="V69" authorId="1">
      <text>
        <r>
          <rPr>
            <b/>
            <sz val="10"/>
            <color indexed="81"/>
            <rFont val="宋体"/>
            <family val="3"/>
            <charset val="134"/>
          </rPr>
          <t>2021年 月记 #（总金额5.425万元）
预算编码：5201-2
成都依能科技公司智慧校园平台，合同总金额108.5万元，第一次付款103.075万元，本次支付质保金5.425万元。合同见5201-1</t>
        </r>
      </text>
    </comment>
    <comment ref="U70" authorId="1">
      <text>
        <r>
          <rPr>
            <b/>
            <sz val="10"/>
            <color indexed="81"/>
            <rFont val="Tahoma"/>
            <family val="2"/>
          </rPr>
          <t>2020</t>
        </r>
        <r>
          <rPr>
            <b/>
            <sz val="10"/>
            <color indexed="81"/>
            <rFont val="宋体"/>
            <family val="3"/>
            <charset val="134"/>
          </rPr>
          <t>年</t>
        </r>
        <r>
          <rPr>
            <b/>
            <sz val="10"/>
            <color indexed="81"/>
            <rFont val="Tahoma"/>
            <family val="2"/>
          </rPr>
          <t>11</t>
        </r>
        <r>
          <rPr>
            <b/>
            <sz val="10"/>
            <color indexed="81"/>
            <rFont val="宋体"/>
            <family val="3"/>
            <charset val="134"/>
          </rPr>
          <t>月记</t>
        </r>
        <r>
          <rPr>
            <b/>
            <sz val="10"/>
            <color indexed="81"/>
            <rFont val="Tahoma"/>
            <family val="2"/>
          </rPr>
          <t>59  #</t>
        </r>
        <r>
          <rPr>
            <b/>
            <sz val="10"/>
            <color indexed="81"/>
            <rFont val="宋体"/>
            <family val="3"/>
            <charset val="134"/>
          </rPr>
          <t>（总金额</t>
        </r>
        <r>
          <rPr>
            <b/>
            <sz val="10"/>
            <color indexed="81"/>
            <rFont val="Tahoma"/>
            <family val="2"/>
          </rPr>
          <t>103.075</t>
        </r>
        <r>
          <rPr>
            <b/>
            <sz val="10"/>
            <color indexed="81"/>
            <rFont val="宋体"/>
            <family val="3"/>
            <charset val="134"/>
          </rPr>
          <t>万元）
预算编码：</t>
        </r>
        <r>
          <rPr>
            <b/>
            <sz val="10"/>
            <color indexed="81"/>
            <rFont val="Tahoma"/>
            <family val="2"/>
          </rPr>
          <t xml:space="preserve">5202-1
</t>
        </r>
        <r>
          <rPr>
            <b/>
            <sz val="10"/>
            <color indexed="81"/>
            <rFont val="宋体"/>
            <family val="3"/>
            <charset val="134"/>
          </rPr>
          <t>依能科技公司智慧校园平台，第一次付款。质保发票后期支付
备注：合同总金额</t>
        </r>
        <r>
          <rPr>
            <b/>
            <sz val="10"/>
            <color indexed="81"/>
            <rFont val="Tahoma"/>
            <family val="2"/>
          </rPr>
          <t>108.5</t>
        </r>
        <r>
          <rPr>
            <b/>
            <sz val="10"/>
            <color indexed="81"/>
            <rFont val="宋体"/>
            <family val="3"/>
            <charset val="134"/>
          </rPr>
          <t>万元本次付款合计</t>
        </r>
        <r>
          <rPr>
            <b/>
            <sz val="10"/>
            <color indexed="81"/>
            <rFont val="Tahoma"/>
            <family val="2"/>
          </rPr>
          <t>103.075</t>
        </r>
        <r>
          <rPr>
            <b/>
            <sz val="10"/>
            <color indexed="81"/>
            <rFont val="宋体"/>
            <family val="3"/>
            <charset val="134"/>
          </rPr>
          <t>万元，</t>
        </r>
        <r>
          <rPr>
            <b/>
            <sz val="10"/>
            <color indexed="81"/>
            <rFont val="Tahoma"/>
            <family val="2"/>
          </rPr>
          <t>5201-1</t>
        </r>
        <r>
          <rPr>
            <b/>
            <sz val="10"/>
            <color indexed="81"/>
            <rFont val="宋体"/>
            <family val="3"/>
            <charset val="134"/>
          </rPr>
          <t>，</t>
        </r>
        <r>
          <rPr>
            <b/>
            <sz val="10"/>
            <color indexed="81"/>
            <rFont val="Tahoma"/>
            <family val="2"/>
          </rPr>
          <t xml:space="preserve">5202-2
</t>
        </r>
        <r>
          <rPr>
            <b/>
            <sz val="10"/>
            <color indexed="81"/>
            <rFont val="宋体"/>
            <family val="3"/>
            <charset val="134"/>
          </rPr>
          <t>共用审批单。尾款共作此资料链接</t>
        </r>
        <r>
          <rPr>
            <sz val="10"/>
            <color indexed="81"/>
            <rFont val="Tahoma"/>
            <family val="2"/>
          </rPr>
          <t xml:space="preserve">
</t>
        </r>
      </text>
    </comment>
    <comment ref="U71" authorId="1">
      <text>
        <r>
          <rPr>
            <b/>
            <sz val="10"/>
            <color indexed="81"/>
            <rFont val="Tahoma"/>
            <family val="2"/>
          </rPr>
          <t>2020</t>
        </r>
        <r>
          <rPr>
            <b/>
            <sz val="10"/>
            <color indexed="81"/>
            <rFont val="宋体"/>
            <family val="3"/>
            <charset val="134"/>
          </rPr>
          <t>年</t>
        </r>
        <r>
          <rPr>
            <b/>
            <sz val="10"/>
            <color indexed="81"/>
            <rFont val="Tahoma"/>
            <family val="2"/>
          </rPr>
          <t>10</t>
        </r>
        <r>
          <rPr>
            <b/>
            <sz val="10"/>
            <color indexed="81"/>
            <rFont val="宋体"/>
            <family val="3"/>
            <charset val="134"/>
          </rPr>
          <t>月记</t>
        </r>
        <r>
          <rPr>
            <b/>
            <sz val="10"/>
            <color indexed="81"/>
            <rFont val="Tahoma"/>
            <family val="2"/>
          </rPr>
          <t>53  #</t>
        </r>
        <r>
          <rPr>
            <b/>
            <sz val="10"/>
            <color indexed="81"/>
            <rFont val="宋体"/>
            <family val="3"/>
            <charset val="134"/>
          </rPr>
          <t>总金额</t>
        </r>
        <r>
          <rPr>
            <b/>
            <sz val="10"/>
            <color indexed="81"/>
            <rFont val="Tahoma"/>
            <family val="2"/>
          </rPr>
          <t>41.8</t>
        </r>
        <r>
          <rPr>
            <b/>
            <sz val="10"/>
            <color indexed="81"/>
            <rFont val="宋体"/>
            <family val="3"/>
            <charset val="134"/>
          </rPr>
          <t>万元）
预算编码：</t>
        </r>
        <r>
          <rPr>
            <b/>
            <sz val="10"/>
            <color indexed="81"/>
            <rFont val="Tahoma"/>
            <family val="2"/>
          </rPr>
          <t xml:space="preserve">5203-1
</t>
        </r>
        <r>
          <rPr>
            <b/>
            <sz val="10"/>
            <color indexed="81"/>
            <rFont val="宋体"/>
            <family val="3"/>
            <charset val="134"/>
          </rPr>
          <t>黑马科技公司网络布线，第一次付款。质保后期支付
备注：合同金额</t>
        </r>
        <r>
          <rPr>
            <b/>
            <sz val="10"/>
            <color indexed="81"/>
            <rFont val="Tahoma"/>
            <family val="2"/>
          </rPr>
          <t>44</t>
        </r>
        <r>
          <rPr>
            <b/>
            <sz val="10"/>
            <color indexed="81"/>
            <rFont val="宋体"/>
            <family val="3"/>
            <charset val="134"/>
          </rPr>
          <t>万元，本次付款合计</t>
        </r>
        <r>
          <rPr>
            <b/>
            <sz val="10"/>
            <color indexed="81"/>
            <rFont val="Tahoma"/>
            <family val="2"/>
          </rPr>
          <t>41.8</t>
        </r>
        <r>
          <rPr>
            <b/>
            <sz val="10"/>
            <color indexed="81"/>
            <rFont val="宋体"/>
            <family val="3"/>
            <charset val="134"/>
          </rPr>
          <t>万元。质保金付款作此资料链接</t>
        </r>
        <r>
          <rPr>
            <sz val="10"/>
            <color indexed="81"/>
            <rFont val="Tahoma"/>
            <family val="2"/>
          </rPr>
          <t xml:space="preserve">
</t>
        </r>
      </text>
    </comment>
    <comment ref="U74" authorId="1">
      <text>
        <r>
          <rPr>
            <b/>
            <sz val="10"/>
            <color indexed="81"/>
            <rFont val="Tahoma"/>
            <family val="2"/>
          </rPr>
          <t>2021</t>
        </r>
        <r>
          <rPr>
            <b/>
            <sz val="10"/>
            <color indexed="81"/>
            <rFont val="宋体"/>
            <family val="3"/>
            <charset val="134"/>
          </rPr>
          <t>年</t>
        </r>
        <r>
          <rPr>
            <b/>
            <sz val="10"/>
            <color indexed="81"/>
            <rFont val="Tahoma"/>
            <family val="2"/>
          </rPr>
          <t>11</t>
        </r>
        <r>
          <rPr>
            <b/>
            <sz val="10"/>
            <color indexed="81"/>
            <rFont val="宋体"/>
            <family val="3"/>
            <charset val="134"/>
          </rPr>
          <t>月
编码：</t>
        </r>
        <r>
          <rPr>
            <b/>
            <sz val="10"/>
            <color indexed="81"/>
            <rFont val="Tahoma"/>
            <family val="2"/>
          </rPr>
          <t xml:space="preserve">6101-1
</t>
        </r>
        <r>
          <rPr>
            <b/>
            <sz val="10"/>
            <color indexed="81"/>
            <rFont val="宋体"/>
            <family val="3"/>
            <charset val="134"/>
          </rPr>
          <t>江油太平镇华创广告经营部现代化职业学校制度体系建设修订及上墙</t>
        </r>
        <r>
          <rPr>
            <sz val="10"/>
            <color indexed="81"/>
            <rFont val="Tahoma"/>
            <family val="2"/>
          </rPr>
          <t xml:space="preserve">
</t>
        </r>
      </text>
    </comment>
    <comment ref="U76" authorId="1">
      <text>
        <r>
          <rPr>
            <b/>
            <sz val="10"/>
            <color indexed="81"/>
            <rFont val="Tahoma"/>
            <family val="2"/>
          </rPr>
          <t xml:space="preserve">2020 </t>
        </r>
        <r>
          <rPr>
            <b/>
            <sz val="10"/>
            <color indexed="81"/>
            <rFont val="宋体"/>
            <family val="3"/>
            <charset val="134"/>
          </rPr>
          <t>年</t>
        </r>
        <r>
          <rPr>
            <b/>
            <sz val="10"/>
            <color indexed="81"/>
            <rFont val="Tahoma"/>
            <family val="2"/>
          </rPr>
          <t xml:space="preserve"> 10</t>
        </r>
        <r>
          <rPr>
            <b/>
            <sz val="10"/>
            <color indexed="81"/>
            <rFont val="宋体"/>
            <family val="3"/>
            <charset val="134"/>
          </rPr>
          <t>月记帐</t>
        </r>
        <r>
          <rPr>
            <b/>
            <sz val="10"/>
            <color indexed="81"/>
            <rFont val="Tahoma"/>
            <family val="2"/>
          </rPr>
          <t>50#</t>
        </r>
        <r>
          <rPr>
            <b/>
            <sz val="10"/>
            <color indexed="81"/>
            <rFont val="Tahoma"/>
            <family val="2"/>
          </rPr>
          <t xml:space="preserve">  
</t>
        </r>
        <r>
          <rPr>
            <b/>
            <sz val="10"/>
            <color indexed="81"/>
            <rFont val="宋体"/>
            <family val="3"/>
            <charset val="134"/>
          </rPr>
          <t>预算编码：</t>
        </r>
        <r>
          <rPr>
            <b/>
            <sz val="10"/>
            <color indexed="81"/>
            <rFont val="Tahoma"/>
            <family val="2"/>
          </rPr>
          <t>6202-1
2020</t>
        </r>
        <r>
          <rPr>
            <b/>
            <sz val="10"/>
            <color indexed="81"/>
            <rFont val="宋体"/>
            <family val="3"/>
            <charset val="134"/>
          </rPr>
          <t>年</t>
        </r>
        <r>
          <rPr>
            <b/>
            <sz val="10"/>
            <color indexed="81"/>
            <rFont val="Tahoma"/>
            <family val="2"/>
          </rPr>
          <t>4</t>
        </r>
        <r>
          <rPr>
            <b/>
            <sz val="10"/>
            <color indexed="81"/>
            <rFont val="宋体"/>
            <family val="3"/>
            <charset val="134"/>
          </rPr>
          <t>月四川职业教育与成人教育学会省示范建设年度质量报告费</t>
        </r>
      </text>
    </comment>
    <comment ref="U77" authorId="1">
      <text>
        <r>
          <rPr>
            <b/>
            <sz val="10"/>
            <color indexed="81"/>
            <rFont val="宋体"/>
            <family val="3"/>
            <charset val="134"/>
          </rPr>
          <t>2021年11月
编码：6301-1
扶贫培训专家劳务费</t>
        </r>
        <r>
          <rPr>
            <sz val="10"/>
            <color indexed="81"/>
            <rFont val="Tahoma"/>
            <family val="2"/>
          </rPr>
          <t xml:space="preserve">
</t>
        </r>
      </text>
    </comment>
  </commentList>
</comments>
</file>

<file path=xl/comments3.xml><?xml version="1.0" encoding="utf-8"?>
<comments xmlns="http://schemas.openxmlformats.org/spreadsheetml/2006/main">
  <authors>
    <author>Administrator</author>
    <author>xtzj</author>
  </authors>
  <commentList>
    <comment ref="G5" authorId="0">
      <text>
        <r>
          <rPr>
            <sz val="9"/>
            <color indexed="81"/>
            <rFont val="宋体"/>
            <family val="3"/>
            <charset val="134"/>
          </rPr>
          <t xml:space="preserve">把三级的1404，1405各调减1万，把1408调减2万，共4万；同时把2201，2301，2401，2501各调增1万，共4万
</t>
        </r>
      </text>
    </comment>
    <comment ref="J6" authorId="0">
      <text>
        <r>
          <rPr>
            <b/>
            <sz val="9"/>
            <color indexed="81"/>
            <rFont val="宋体"/>
            <family val="3"/>
            <charset val="134"/>
          </rPr>
          <t>Administrator:</t>
        </r>
        <r>
          <rPr>
            <sz val="9"/>
            <color indexed="81"/>
            <rFont val="宋体"/>
            <family val="3"/>
            <charset val="134"/>
          </rPr>
          <t xml:space="preserve">
把地方第二年三级1412项调减3万；把2101项调增3万。</t>
        </r>
      </text>
    </comment>
    <comment ref="G20"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G21"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G22"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6"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H36"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G37"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H37"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8"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H38"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List>
</comments>
</file>

<file path=xl/comments4.xml><?xml version="1.0" encoding="utf-8"?>
<comments xmlns="http://schemas.openxmlformats.org/spreadsheetml/2006/main">
  <authors>
    <author>Administrator</author>
    <author>xtzj</author>
  </authors>
  <commentList>
    <comment ref="G5" authorId="0">
      <text>
        <r>
          <rPr>
            <sz val="9"/>
            <color indexed="81"/>
            <rFont val="宋体"/>
            <family val="3"/>
            <charset val="134"/>
          </rPr>
          <t xml:space="preserve">把三级的1404，1405各调减1万，把1408调减2万，共4万；同时把2201，2301，2401，2501各调增1万，共4万
</t>
        </r>
      </text>
    </comment>
    <comment ref="J6" authorId="0">
      <text>
        <r>
          <rPr>
            <b/>
            <sz val="9"/>
            <color indexed="81"/>
            <rFont val="宋体"/>
            <family val="3"/>
            <charset val="134"/>
          </rPr>
          <t>Administrator:</t>
        </r>
        <r>
          <rPr>
            <sz val="9"/>
            <color indexed="81"/>
            <rFont val="宋体"/>
            <family val="3"/>
            <charset val="134"/>
          </rPr>
          <t xml:space="preserve">
把地方第二年三级1412项调减3万；把2101项调增3万。</t>
        </r>
      </text>
    </comment>
    <comment ref="G20"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G21"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G22"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6"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H36"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3</t>
        </r>
        <r>
          <rPr>
            <sz val="9"/>
            <color indexed="81"/>
            <rFont val="宋体"/>
            <family val="3"/>
            <charset val="134"/>
          </rPr>
          <t>万，运行</t>
        </r>
        <r>
          <rPr>
            <sz val="9"/>
            <color indexed="81"/>
            <rFont val="Tahoma"/>
            <family val="2"/>
          </rPr>
          <t>5</t>
        </r>
        <r>
          <rPr>
            <sz val="9"/>
            <color indexed="81"/>
            <rFont val="宋体"/>
            <family val="3"/>
            <charset val="134"/>
          </rPr>
          <t>万</t>
        </r>
      </text>
    </comment>
    <comment ref="G37"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H37"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5</t>
        </r>
        <r>
          <rPr>
            <sz val="9"/>
            <color indexed="81"/>
            <rFont val="宋体"/>
            <family val="3"/>
            <charset val="134"/>
          </rPr>
          <t>万，运行经费</t>
        </r>
        <r>
          <rPr>
            <sz val="9"/>
            <color indexed="81"/>
            <rFont val="Tahoma"/>
            <family val="2"/>
          </rPr>
          <t>5</t>
        </r>
        <r>
          <rPr>
            <sz val="9"/>
            <color indexed="81"/>
            <rFont val="宋体"/>
            <family val="3"/>
            <charset val="134"/>
          </rPr>
          <t>万。</t>
        </r>
      </text>
    </comment>
    <comment ref="G38"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 ref="H38" authorId="1">
      <text>
        <r>
          <rPr>
            <b/>
            <sz val="9"/>
            <color indexed="81"/>
            <rFont val="Tahoma"/>
            <family val="2"/>
          </rPr>
          <t>xtzj:</t>
        </r>
        <r>
          <rPr>
            <sz val="9"/>
            <color indexed="81"/>
            <rFont val="Tahoma"/>
            <family val="2"/>
          </rPr>
          <t xml:space="preserve">
</t>
        </r>
        <r>
          <rPr>
            <sz val="9"/>
            <color indexed="81"/>
            <rFont val="宋体"/>
            <family val="3"/>
            <charset val="134"/>
          </rPr>
          <t>基础装修和设施设备</t>
        </r>
        <r>
          <rPr>
            <sz val="9"/>
            <color indexed="81"/>
            <rFont val="Tahoma"/>
            <family val="2"/>
          </rPr>
          <t>7</t>
        </r>
        <r>
          <rPr>
            <sz val="9"/>
            <color indexed="81"/>
            <rFont val="宋体"/>
            <family val="3"/>
            <charset val="134"/>
          </rPr>
          <t>万，运行经费</t>
        </r>
        <r>
          <rPr>
            <sz val="9"/>
            <color indexed="81"/>
            <rFont val="Tahoma"/>
            <family val="2"/>
          </rPr>
          <t>5</t>
        </r>
        <r>
          <rPr>
            <sz val="9"/>
            <color indexed="81"/>
            <rFont val="宋体"/>
            <family val="3"/>
            <charset val="134"/>
          </rPr>
          <t>万。</t>
        </r>
      </text>
    </comment>
  </commentList>
</comments>
</file>

<file path=xl/sharedStrings.xml><?xml version="1.0" encoding="utf-8"?>
<sst xmlns="http://schemas.openxmlformats.org/spreadsheetml/2006/main" count="3345" uniqueCount="1252">
  <si>
    <t>附表1</t>
  </si>
  <si>
    <t>总计</t>
  </si>
  <si>
    <t>中省财政（元）</t>
  </si>
  <si>
    <t>行业企业投入（元）</t>
  </si>
  <si>
    <t>其他投入（元）</t>
  </si>
  <si>
    <t>预算投入</t>
  </si>
  <si>
    <t>实际投入</t>
  </si>
  <si>
    <t>实际支出</t>
  </si>
  <si>
    <t>一、促进产教深度融合</t>
  </si>
  <si>
    <t>二、推进专业特色发展</t>
  </si>
  <si>
    <t>三、坚持标准规范办学</t>
  </si>
  <si>
    <t>四、打造特色师资队伍</t>
  </si>
  <si>
    <t>五、全面推进信息化建设</t>
  </si>
  <si>
    <t>六、建设现代职业学校</t>
  </si>
  <si>
    <t>年度</t>
  </si>
  <si>
    <t>金额（元）</t>
  </si>
  <si>
    <t>备注</t>
  </si>
  <si>
    <t>其他投入</t>
  </si>
  <si>
    <t>中省财政专项资金</t>
  </si>
  <si>
    <t>地方财政专项资金</t>
  </si>
  <si>
    <t>行业企业投入资金</t>
  </si>
  <si>
    <t>其他资金</t>
  </si>
  <si>
    <t>备注：</t>
  </si>
  <si>
    <t>表1</t>
  </si>
  <si>
    <t>序号</t>
  </si>
  <si>
    <t>资料名称</t>
  </si>
  <si>
    <t>资料形式</t>
  </si>
  <si>
    <t>Excel</t>
  </si>
  <si>
    <t>省示建设资金管理基本情况表（表2）</t>
  </si>
  <si>
    <t>银行存款日记账（表3）</t>
  </si>
  <si>
    <t>实账备查</t>
  </si>
  <si>
    <t>事业支出明细账（表4-1～4-6，表4汇总）</t>
  </si>
  <si>
    <t>其他应付款明细账（表5）</t>
  </si>
  <si>
    <t>固定资产明细账（表6）</t>
  </si>
  <si>
    <t>实账备查；每笔金额需注明资金来源（如中央财政、地方财政或行业资金）</t>
  </si>
  <si>
    <t>师资培训费用明细表（表7）</t>
  </si>
  <si>
    <t>经济合同明细表（表8）</t>
  </si>
  <si>
    <t>原件备查</t>
  </si>
  <si>
    <t>学校任务预算代码表（表9）</t>
  </si>
  <si>
    <t>根据学校任务书编制</t>
  </si>
  <si>
    <t>原件</t>
  </si>
  <si>
    <t>收入凭证按到账时间顺序单独装盒，有关文件随附，实物备查</t>
  </si>
  <si>
    <t>合同、招标文件</t>
  </si>
  <si>
    <t>需要时复印</t>
  </si>
  <si>
    <t>全校教职工花名册</t>
  </si>
  <si>
    <t>复印件</t>
  </si>
  <si>
    <t>盖单位人事章</t>
  </si>
  <si>
    <t>兼职教师名单、合同、证书及有关制度</t>
  </si>
  <si>
    <t>学校省示建设资金相关管理制度</t>
  </si>
  <si>
    <t>审计报告</t>
  </si>
  <si>
    <t>建设期满，接受验收的学校提供，中期检查不需要。</t>
  </si>
  <si>
    <t>表2</t>
  </si>
  <si>
    <t>四川省示范中职建设资金使用及管理基本情况表</t>
  </si>
  <si>
    <t>项目</t>
  </si>
  <si>
    <t>填写参考样本</t>
  </si>
  <si>
    <t>填表内容提示</t>
  </si>
  <si>
    <t>学校名称</t>
  </si>
  <si>
    <t>××××学校</t>
  </si>
  <si>
    <t>全称</t>
  </si>
  <si>
    <t>学校主管部门</t>
  </si>
  <si>
    <t>四川省××局（厅、公司）</t>
  </si>
  <si>
    <t>学校会计核算组织形式</t>
  </si>
  <si>
    <t>独立核算（报账单位）</t>
  </si>
  <si>
    <t>请写明学校属独立核算单位或报账制单位</t>
  </si>
  <si>
    <t>学校在银行的开户情况</t>
  </si>
  <si>
    <t>学校是否有独立银行账户，若有请写出银行及账号；若没有独立银行账户，请写明省示中职建设资金存放何处及使用方式。</t>
  </si>
  <si>
    <t>学校各项省示中职建设资金银行账户的管理情况</t>
  </si>
  <si>
    <t>是否全部在一个账户或分别在不同银行账户，若在不同账户请写出银行及账号</t>
  </si>
  <si>
    <t>学校采用的会计制度</t>
  </si>
  <si>
    <t>实际采用会计制度全称</t>
  </si>
  <si>
    <t>学校会计凭证装订方式</t>
  </si>
  <si>
    <t>合并装订（单独装订）</t>
  </si>
  <si>
    <t>请写明是否将学校日常办学收支与省示中职建设资金收支的会计凭证单独装订</t>
  </si>
  <si>
    <t>学校会计核算采用的会计软件及版本</t>
  </si>
  <si>
    <t>金蝶V9.41</t>
  </si>
  <si>
    <t>软件版本全称</t>
  </si>
  <si>
    <t>学校资金核算部门</t>
  </si>
  <si>
    <t>财务中心（财务科）</t>
  </si>
  <si>
    <t>若为报账制单位请写出资金核算部门名称</t>
  </si>
  <si>
    <t>学校财务部门负责人姓名</t>
  </si>
  <si>
    <t>×××</t>
  </si>
  <si>
    <t>学校财务部门负责人职务</t>
  </si>
  <si>
    <t>副主任</t>
  </si>
  <si>
    <t>行政职务</t>
  </si>
  <si>
    <t>学校财务部门负责人技术职称</t>
  </si>
  <si>
    <t>会计师（助理会计师）</t>
  </si>
  <si>
    <t>技术职称</t>
  </si>
  <si>
    <t>学校财务部门负责省示中职建设资金核算人员姓名</t>
  </si>
  <si>
    <t>学校财务部门负责省示中职建设资金核算人员职务</t>
  </si>
  <si>
    <t>会计？出纳？报账员？</t>
  </si>
  <si>
    <t>学校财务部门负责省示中职建设资金核算人员技术职称</t>
  </si>
  <si>
    <t>中级</t>
  </si>
  <si>
    <t>有关督查年度的会计账、证、表以及项目方案、合同等文件</t>
  </si>
  <si>
    <t>现场督查时，请将会计记录转换为Excel格式</t>
  </si>
  <si>
    <t>表3</t>
  </si>
  <si>
    <t>单位：元</t>
  </si>
  <si>
    <t>凭证日期</t>
  </si>
  <si>
    <t>任务预           算代码</t>
  </si>
  <si>
    <t>凭证            字号</t>
  </si>
  <si>
    <t>摘要</t>
  </si>
  <si>
    <t>借方金额</t>
  </si>
  <si>
    <t>贷方金额</t>
  </si>
  <si>
    <t>余额方向</t>
  </si>
  <si>
    <t>余额</t>
  </si>
  <si>
    <t>中省</t>
  </si>
  <si>
    <t>地方</t>
  </si>
  <si>
    <t>行业</t>
  </si>
  <si>
    <t>其他</t>
  </si>
  <si>
    <t>借方合计</t>
  </si>
  <si>
    <t>贷方合计</t>
  </si>
  <si>
    <t>表4-1 产教融合</t>
  </si>
  <si>
    <t>事业支出明细账</t>
  </si>
  <si>
    <t>表序</t>
  </si>
  <si>
    <t>任务预            算代码</t>
  </si>
  <si>
    <t>凭证字号</t>
  </si>
  <si>
    <t>地方财政资金</t>
  </si>
  <si>
    <t>行业企业资金</t>
  </si>
  <si>
    <t>培训费</t>
  </si>
  <si>
    <t>差旅费</t>
  </si>
  <si>
    <t>专家劳务费</t>
  </si>
  <si>
    <t>兼职教师劳务费</t>
  </si>
  <si>
    <t>固定资产</t>
  </si>
  <si>
    <t>无形资产</t>
  </si>
  <si>
    <t>中省小计</t>
  </si>
  <si>
    <t>合计</t>
  </si>
  <si>
    <t>4-1合计</t>
  </si>
  <si>
    <t>元</t>
  </si>
  <si>
    <t>万元</t>
  </si>
  <si>
    <t>中省资金</t>
  </si>
  <si>
    <t>地方资金</t>
  </si>
  <si>
    <t>行业资金</t>
  </si>
  <si>
    <t>自筹资金</t>
  </si>
  <si>
    <t>表4-2 特色专业</t>
  </si>
  <si>
    <t>4-2</t>
  </si>
  <si>
    <t>4-2合计</t>
  </si>
  <si>
    <t>表4-3 规范办学</t>
  </si>
  <si>
    <t>4-3合计</t>
  </si>
  <si>
    <t>表4-4 师资队伍建设</t>
  </si>
  <si>
    <t>4-4合计</t>
  </si>
  <si>
    <t>表4-5 信息化建设</t>
  </si>
  <si>
    <t>4-5合计</t>
  </si>
  <si>
    <t>表4-6 现代职业学校</t>
  </si>
  <si>
    <t>4-6</t>
  </si>
  <si>
    <t>表4汇总</t>
  </si>
  <si>
    <t>表5</t>
  </si>
  <si>
    <t>（注：本账只需列出已列支出但尚未实际付款的应付款）</t>
  </si>
  <si>
    <t>表6</t>
  </si>
  <si>
    <t>起始日期</t>
  </si>
  <si>
    <t>（注：本账只反映省示范建设资金增加的固定资产金额）</t>
  </si>
  <si>
    <t>表7</t>
  </si>
  <si>
    <t>借方小计</t>
  </si>
  <si>
    <t>（注：本表只反映省示范建设资金支出的师资培训费）</t>
  </si>
  <si>
    <t>表8</t>
  </si>
  <si>
    <t>省级示范校建设</t>
  </si>
  <si>
    <t>合同编号</t>
  </si>
  <si>
    <t>合同项目完成日期</t>
  </si>
  <si>
    <t>资金全额支付日期</t>
  </si>
  <si>
    <t>合同名称</t>
  </si>
  <si>
    <t>合作方单位名称</t>
  </si>
  <si>
    <t>建设项目</t>
  </si>
  <si>
    <t>合作内容</t>
  </si>
  <si>
    <t>合同总金额</t>
  </si>
  <si>
    <t>应付未
付金额</t>
  </si>
  <si>
    <t>经办人</t>
  </si>
  <si>
    <t>类别</t>
  </si>
  <si>
    <t>四川万博智汇云教育科技有限公司</t>
  </si>
  <si>
    <t>填表要求：</t>
  </si>
  <si>
    <t>1.本表各栏内容均需如实填写</t>
  </si>
  <si>
    <t>2.“合同编号”由学校根据本次项目建设中所签合同的时间顺序，自行编制序号填列，其余各栏内容均应与合同一致</t>
  </si>
  <si>
    <t>3.本表可根据学校所签合同多少增加行</t>
  </si>
  <si>
    <t>4.表中所列内容均为填写范例，填写时删除即可</t>
  </si>
  <si>
    <t>项目组负责人签字</t>
  </si>
  <si>
    <t>分管校长审核意见</t>
  </si>
  <si>
    <t>校长审核意见</t>
  </si>
  <si>
    <t>5．建设资金投入预算表</t>
  </si>
  <si>
    <t>单位：万元</t>
  </si>
  <si>
    <t>资金预算及来源</t>
  </si>
  <si>
    <t>小计</t>
  </si>
  <si>
    <t>建设内容</t>
  </si>
  <si>
    <t>中省财政投入</t>
  </si>
  <si>
    <t>行业企业投入</t>
  </si>
  <si>
    <t>第一</t>
  </si>
  <si>
    <t>第二</t>
  </si>
  <si>
    <t>第三</t>
  </si>
  <si>
    <t>其中硬件设备费用小计</t>
  </si>
  <si>
    <t>6．资金投入预算汇总表</t>
  </si>
  <si>
    <t>资金总预算及来源</t>
  </si>
  <si>
    <t>合  计</t>
  </si>
  <si>
    <t>地方财政投入</t>
  </si>
  <si>
    <t>金额          （万元）</t>
  </si>
  <si>
    <t>比例（%）</t>
  </si>
  <si>
    <t>金额           （万元）</t>
  </si>
  <si>
    <t>金额         （万元）</t>
  </si>
  <si>
    <t>金额            （万元）</t>
  </si>
  <si>
    <t>其中用于产教融合、校企合作和提升信息化建设水平费用小计</t>
  </si>
  <si>
    <t>项目学校预算执行情况一览表</t>
    <phoneticPr fontId="24" type="noConversion"/>
  </si>
  <si>
    <t>5107812019000209</t>
    <phoneticPr fontId="24" type="noConversion"/>
  </si>
  <si>
    <t>LED电子显示屏采购</t>
  </si>
  <si>
    <t>促进产教深度融合</t>
  </si>
  <si>
    <t>何刚</t>
    <phoneticPr fontId="24" type="noConversion"/>
  </si>
  <si>
    <t>5107812019000207</t>
    <phoneticPr fontId="24" type="noConversion"/>
  </si>
  <si>
    <t>工业机器人、电梯采购</t>
  </si>
  <si>
    <t>四川力强宏博科技有限公司</t>
  </si>
  <si>
    <t>工业机器人、电梯实训设备</t>
    <phoneticPr fontId="24" type="noConversion"/>
  </si>
  <si>
    <t>物联网实训室建设平台采购</t>
  </si>
  <si>
    <t>新能源汽车实训室建设设备采购</t>
  </si>
  <si>
    <t>网络布线设备采购</t>
  </si>
  <si>
    <t>四川黑马数码科技有限公司</t>
  </si>
  <si>
    <t>大师工作室办公设备</t>
  </si>
  <si>
    <t>四川九红教学设备有限公司</t>
  </si>
  <si>
    <t>打造特色师资分类分层培养平台采购</t>
  </si>
  <si>
    <t>华东师范大学</t>
  </si>
  <si>
    <t>智慧校园平台建设采购</t>
  </si>
  <si>
    <t>成都依能科技股份有限公司</t>
  </si>
  <si>
    <t>中心机房建设设备采购</t>
  </si>
  <si>
    <t>四川龙田合创科技有限公司</t>
  </si>
  <si>
    <t>信息化机房桌椅采购</t>
  </si>
  <si>
    <t>教学资源建设项目设备采购</t>
  </si>
  <si>
    <t>四川博能智云教育科技有限公司</t>
  </si>
  <si>
    <t>江油市三合镇光耀广告经营部</t>
  </si>
  <si>
    <t>成都舟卓科技有限公司</t>
  </si>
  <si>
    <t>工程项目方案采购</t>
  </si>
  <si>
    <t>四川省匠庭建筑工程有限公司</t>
  </si>
  <si>
    <t>20190919001</t>
    <phoneticPr fontId="24" type="noConversion"/>
  </si>
  <si>
    <t>物联网实训室建设实训设备</t>
    <phoneticPr fontId="24" type="noConversion"/>
  </si>
  <si>
    <t>5101-5301</t>
    <phoneticPr fontId="24" type="noConversion"/>
  </si>
  <si>
    <t>全面推进信息化建设</t>
    <phoneticPr fontId="24" type="noConversion"/>
  </si>
  <si>
    <t>左中培</t>
    <phoneticPr fontId="24" type="noConversion"/>
  </si>
  <si>
    <t>智慧校园平台建设设备</t>
    <phoneticPr fontId="24" type="noConversion"/>
  </si>
  <si>
    <t>5107812019000376-3</t>
    <phoneticPr fontId="24" type="noConversion"/>
  </si>
  <si>
    <t>中心机房建设设备</t>
    <phoneticPr fontId="24" type="noConversion"/>
  </si>
  <si>
    <t>李英明</t>
    <phoneticPr fontId="24" type="noConversion"/>
  </si>
  <si>
    <t>段加金</t>
    <phoneticPr fontId="24" type="noConversion"/>
  </si>
  <si>
    <t>谢冬梅</t>
    <phoneticPr fontId="24" type="noConversion"/>
  </si>
  <si>
    <t>学校情况（请学校填写）</t>
    <phoneticPr fontId="44" type="noConversion"/>
  </si>
  <si>
    <t>江油市职业中学校</t>
    <phoneticPr fontId="44" type="noConversion"/>
  </si>
  <si>
    <t>四川省江油市教育和体育局</t>
    <phoneticPr fontId="44" type="noConversion"/>
  </si>
  <si>
    <t>中央资金实行国库集中支付</t>
    <phoneticPr fontId="44" type="noConversion"/>
  </si>
  <si>
    <t>事业单位会计制度</t>
    <phoneticPr fontId="44" type="noConversion"/>
  </si>
  <si>
    <t>合并装订（没有将省示列支单独装订）</t>
    <phoneticPr fontId="44" type="noConversion"/>
  </si>
  <si>
    <t>用友</t>
    <phoneticPr fontId="44" type="noConversion"/>
  </si>
  <si>
    <t>局核算中心第五核算组</t>
    <phoneticPr fontId="44" type="noConversion"/>
  </si>
  <si>
    <t>文晋</t>
    <phoneticPr fontId="44" type="noConversion"/>
  </si>
  <si>
    <t>科室主任</t>
    <phoneticPr fontId="44" type="noConversion"/>
  </si>
  <si>
    <t>无</t>
    <phoneticPr fontId="44" type="noConversion"/>
  </si>
  <si>
    <t>胡明</t>
    <phoneticPr fontId="44" type="noConversion"/>
  </si>
  <si>
    <t>报账员</t>
    <phoneticPr fontId="44" type="noConversion"/>
  </si>
  <si>
    <t>中级</t>
    <phoneticPr fontId="44" type="noConversion"/>
  </si>
  <si>
    <t>提供列支备查，电子扫描件（原件做好备查准备）</t>
    <phoneticPr fontId="44" type="noConversion"/>
  </si>
  <si>
    <t>四川东尔益科技有限公司</t>
    <phoneticPr fontId="24" type="noConversion"/>
  </si>
  <si>
    <t>建设内容(三级条目对应)</t>
    <phoneticPr fontId="24" type="noConversion"/>
  </si>
  <si>
    <t>代码</t>
    <phoneticPr fontId="24" type="noConversion"/>
  </si>
  <si>
    <t>中省财政投入（比例68.97%）</t>
    <phoneticPr fontId="24" type="noConversion"/>
  </si>
  <si>
    <r>
      <rPr>
        <b/>
        <sz val="10.5"/>
        <color theme="1"/>
        <rFont val="宋体"/>
        <family val="3"/>
        <charset val="134"/>
      </rPr>
      <t>级地方财政投入
（比例</t>
    </r>
    <r>
      <rPr>
        <b/>
        <sz val="10.5"/>
        <color theme="1"/>
        <rFont val="Calibri"/>
        <family val="2"/>
      </rPr>
      <t>27.58%</t>
    </r>
    <r>
      <rPr>
        <b/>
        <sz val="10.5"/>
        <color theme="1"/>
        <rFont val="宋体"/>
        <family val="3"/>
        <charset val="134"/>
      </rPr>
      <t>）</t>
    </r>
    <phoneticPr fontId="24" type="noConversion"/>
  </si>
  <si>
    <t>行业企业投入
（比例3.45%）</t>
    <phoneticPr fontId="24" type="noConversion"/>
  </si>
  <si>
    <r>
      <t>其他投入：</t>
    </r>
    <r>
      <rPr>
        <u/>
        <sz val="10.5"/>
        <color theme="1"/>
        <rFont val="Calibri"/>
        <family val="2"/>
      </rPr>
      <t xml:space="preserve">          </t>
    </r>
  </si>
  <si>
    <t>一级条目</t>
    <phoneticPr fontId="24" type="noConversion"/>
  </si>
  <si>
    <t>二级条目</t>
    <phoneticPr fontId="24" type="noConversion"/>
  </si>
  <si>
    <t>三级条目</t>
    <phoneticPr fontId="24" type="noConversion"/>
  </si>
  <si>
    <t>预算代码</t>
  </si>
  <si>
    <t>一、促进产教深度融合</t>
    <phoneticPr fontId="24" type="noConversion"/>
  </si>
  <si>
    <t>1.建立校企合作长效机制。(合计14万)</t>
    <phoneticPr fontId="24" type="noConversion"/>
  </si>
  <si>
    <t>产教融合行业产业调研专题会议</t>
  </si>
  <si>
    <t>产教融合专委员成员聘任</t>
  </si>
  <si>
    <t>2.校企共建标准体系．(合计6万)</t>
    <phoneticPr fontId="24" type="noConversion"/>
  </si>
  <si>
    <t>产教融合行业企业调研</t>
  </si>
  <si>
    <t>行企校专家制定标准</t>
    <phoneticPr fontId="43" type="noConversion"/>
  </si>
  <si>
    <t>3．校企共建产教融合平台载体(合计439万)</t>
  </si>
  <si>
    <t>新建200平方新能源汽车实训室（含基础建设和设施设备）</t>
    <phoneticPr fontId="44" type="noConversion"/>
  </si>
  <si>
    <t>新建50平方物联网实训室</t>
  </si>
  <si>
    <t>新建40个工位3D打印实训室</t>
  </si>
  <si>
    <t>新建50平方电梯安装与维修实训室</t>
  </si>
  <si>
    <t>新建2套工业机器人实训平台</t>
  </si>
  <si>
    <t>改造升级b区实训基地</t>
    <phoneticPr fontId="43" type="noConversion"/>
  </si>
  <si>
    <t>校内生产性实训基地建设</t>
  </si>
  <si>
    <t>校外实训基地调研</t>
  </si>
  <si>
    <t>段加金技能工作室</t>
    <phoneticPr fontId="24" type="noConversion"/>
  </si>
  <si>
    <t>李英明技能工作室</t>
  </si>
  <si>
    <t>李杰劳模和工匠创新工作室</t>
  </si>
  <si>
    <t>4. 产教协同育人(合计119万)</t>
    <phoneticPr fontId="24" type="noConversion"/>
  </si>
  <si>
    <t>行业企业调研</t>
  </si>
  <si>
    <t>工匠进校园及评价激励</t>
  </si>
  <si>
    <t>技能节</t>
    <phoneticPr fontId="43" type="noConversion"/>
  </si>
  <si>
    <t>《办公自动化》《汽车电学基础》《电气拖动》校本讲义</t>
    <phoneticPr fontId="43" type="noConversion"/>
  </si>
  <si>
    <t>《PHOTOSHOP图形制作》、《汽车二级维护》网络课程</t>
    <phoneticPr fontId="43" type="noConversion"/>
  </si>
  <si>
    <t>《汽车维修基础》《汽车发动机构造与维修》《车工实训指导》实习指导书</t>
  </si>
  <si>
    <t>3个骨干专业调研</t>
  </si>
  <si>
    <t>3个骨干专业教学资源建设</t>
    <phoneticPr fontId="24" type="noConversion"/>
  </si>
  <si>
    <t>建立专业指导委员会</t>
  </si>
  <si>
    <t>各专业课程标准制定</t>
  </si>
  <si>
    <t>师资标准制定及评价</t>
  </si>
  <si>
    <t>实习信息收集</t>
  </si>
  <si>
    <t>段加金技能工作室</t>
  </si>
  <si>
    <t>5. 推进集团化办学(合计10万)</t>
  </si>
  <si>
    <t>集团化办学行业企业调研</t>
  </si>
  <si>
    <t>集团联盟运行经费</t>
    <phoneticPr fontId="43" type="noConversion"/>
  </si>
  <si>
    <t>6. 现代学徒制试点(合计10万)</t>
  </si>
  <si>
    <t>学徒制运行经费</t>
  </si>
  <si>
    <r>
      <t>小计(合计</t>
    </r>
    <r>
      <rPr>
        <sz val="9"/>
        <color rgb="FFFF0000"/>
        <rFont val="仿宋_GB2312"/>
        <family val="1"/>
        <charset val="134"/>
      </rPr>
      <t>598</t>
    </r>
    <r>
      <rPr>
        <sz val="9"/>
        <color theme="1"/>
        <rFont val="仿宋_GB2312"/>
        <family val="3"/>
        <charset val="134"/>
      </rPr>
      <t>万)</t>
    </r>
    <phoneticPr fontId="44" type="noConversion"/>
  </si>
  <si>
    <t>二、推进专业特色发展</t>
    <phoneticPr fontId="24" type="noConversion"/>
  </si>
  <si>
    <t>1.专业建设机制建立(合计3万)</t>
    <phoneticPr fontId="24" type="noConversion"/>
  </si>
  <si>
    <t>2.人才培养模式改革(合计1万)</t>
    <phoneticPr fontId="24" type="noConversion"/>
  </si>
  <si>
    <t>3.课程体系改革(合计1万)</t>
    <phoneticPr fontId="24" type="noConversion"/>
  </si>
  <si>
    <t>4.教学模式改革(合计1万)</t>
    <phoneticPr fontId="24" type="noConversion"/>
  </si>
  <si>
    <t>5.评价模式改革(合计1万)</t>
    <phoneticPr fontId="24" type="noConversion"/>
  </si>
  <si>
    <r>
      <t>小计(合计</t>
    </r>
    <r>
      <rPr>
        <sz val="9"/>
        <color rgb="FFFF0000"/>
        <rFont val="仿宋_GB2312"/>
        <family val="1"/>
        <charset val="134"/>
      </rPr>
      <t>7</t>
    </r>
    <r>
      <rPr>
        <sz val="9"/>
        <color theme="1"/>
        <rFont val="仿宋_GB2312"/>
        <family val="3"/>
        <charset val="134"/>
      </rPr>
      <t>万)</t>
    </r>
    <phoneticPr fontId="44" type="noConversion"/>
  </si>
  <si>
    <t>三、坚持标准规范办学</t>
    <phoneticPr fontId="24" type="noConversion"/>
  </si>
  <si>
    <t>1.规范办学制度(合计5万)</t>
    <phoneticPr fontId="24" type="noConversion"/>
  </si>
  <si>
    <t>学校标准规范办学制度汇编一套</t>
    <phoneticPr fontId="24" type="noConversion"/>
  </si>
  <si>
    <t>2.规范办学保障机制(合计3万)</t>
    <phoneticPr fontId="24" type="noConversion"/>
  </si>
  <si>
    <t>校企联合办学委员会经费</t>
    <phoneticPr fontId="24" type="noConversion"/>
  </si>
  <si>
    <t>3.落实立德树人根本任务(合计213万)</t>
    <phoneticPr fontId="24" type="noConversion"/>
  </si>
  <si>
    <t>编印学生成长手册</t>
    <phoneticPr fontId="24" type="noConversion"/>
  </si>
  <si>
    <t>德育特色活动（每年2-4次特色主题）</t>
    <phoneticPr fontId="24" type="noConversion"/>
  </si>
  <si>
    <t>校园文化建设--60平方陈列室建设（含设备及基础）</t>
    <phoneticPr fontId="24" type="noConversion"/>
  </si>
  <si>
    <t>校园文化建设--完善200平方多媒体教室（现学术厅）LED显示15平方及基础装修</t>
    <phoneticPr fontId="24" type="noConversion"/>
  </si>
  <si>
    <t>校园文化建设--运动场单色LED显示44平方</t>
    <phoneticPr fontId="24" type="noConversion"/>
  </si>
  <si>
    <t>校园文化建设--新建40平方心理咨询室</t>
    <phoneticPr fontId="24" type="noConversion"/>
  </si>
  <si>
    <t>校园文化建设--其他</t>
    <phoneticPr fontId="43" type="noConversion"/>
  </si>
  <si>
    <t>小计(合计221万)</t>
  </si>
  <si>
    <t>四、打造特色师资队伍</t>
    <phoneticPr fontId="24" type="noConversion"/>
  </si>
  <si>
    <t>1．教师培养机制(合计4万)</t>
  </si>
  <si>
    <t>教师培养机制</t>
    <phoneticPr fontId="24" type="noConversion"/>
  </si>
  <si>
    <t>2．分类分层培养(合计128万)</t>
    <phoneticPr fontId="44" type="noConversion"/>
  </si>
  <si>
    <t>分类分层培养</t>
    <phoneticPr fontId="24" type="noConversion"/>
  </si>
  <si>
    <t>3．“双师”素质培养(合计6万)</t>
    <phoneticPr fontId="44" type="noConversion"/>
  </si>
  <si>
    <t>“双师”素质培养</t>
    <phoneticPr fontId="44" type="noConversion"/>
  </si>
  <si>
    <t>4．兼职教师队伍建设(合计34万)</t>
    <phoneticPr fontId="44" type="noConversion"/>
  </si>
  <si>
    <t>兼职教师队伍建设</t>
    <phoneticPr fontId="24" type="noConversion"/>
  </si>
  <si>
    <t>小计(合计172万)</t>
  </si>
  <si>
    <t>五、全面推进信息化建设</t>
    <phoneticPr fontId="24" type="noConversion"/>
  </si>
  <si>
    <t>1.推进数字校园建设(合计280万)</t>
    <phoneticPr fontId="24" type="noConversion"/>
  </si>
  <si>
    <t>改造现有网络结构和系统（含路由器和核心交换机）</t>
    <phoneticPr fontId="44" type="noConversion"/>
  </si>
  <si>
    <t>中心机房改造（含服务器2台和网络行为管理1套）</t>
    <phoneticPr fontId="44" type="noConversion"/>
  </si>
  <si>
    <t>改造2个学生桌面云机房建设，改造5个原PC机房（245台计算机）</t>
  </si>
  <si>
    <t>新建1个智慧教室建设</t>
  </si>
  <si>
    <t>改造1个电子阅览室（利用现有机房）</t>
  </si>
  <si>
    <t>2.促进信息技术与教育教学深度融合(合计160万)</t>
    <phoneticPr fontId="24" type="noConversion"/>
  </si>
  <si>
    <t>教学资源建设</t>
  </si>
  <si>
    <t>基础数据和综合管理平台建设</t>
  </si>
  <si>
    <t>综合布线系统</t>
    <phoneticPr fontId="44" type="noConversion"/>
  </si>
  <si>
    <t>3.师生信息素养提升(合计万)</t>
    <phoneticPr fontId="24" type="noConversion"/>
  </si>
  <si>
    <t>小计(合计440万)</t>
  </si>
  <si>
    <t>六、建设现代职业学校</t>
    <phoneticPr fontId="24" type="noConversion"/>
  </si>
  <si>
    <t>1.现代职业学校制度体系建设．(合计3万)</t>
    <phoneticPr fontId="24" type="noConversion"/>
  </si>
  <si>
    <t>修订完善制度</t>
  </si>
  <si>
    <t>2．现代职业学校质量评价体系建设．(合计6万)</t>
    <phoneticPr fontId="24" type="noConversion"/>
  </si>
  <si>
    <t>专家指导费用</t>
  </si>
  <si>
    <t>评估机构费用</t>
  </si>
  <si>
    <t>3.社会服务能力提升(合计3万)</t>
    <phoneticPr fontId="24" type="noConversion"/>
  </si>
  <si>
    <t>对口帮扶</t>
  </si>
  <si>
    <t>小计(合计12万)</t>
  </si>
  <si>
    <t>合计</t>
    <phoneticPr fontId="24" type="noConversion"/>
  </si>
  <si>
    <t>其中用于产教融合、校企合作和提升信息化建设水平费用小计</t>
    <phoneticPr fontId="24" type="noConversion"/>
  </si>
  <si>
    <t>其中硬件设备费用小计</t>
    <phoneticPr fontId="24" type="noConversion"/>
  </si>
  <si>
    <t>2020-06-57#</t>
    <phoneticPr fontId="44" type="noConversion"/>
  </si>
  <si>
    <t>2020-11-56#</t>
    <phoneticPr fontId="44" type="noConversion"/>
  </si>
  <si>
    <t>省示建设行业投入资金－方特企业捐赠</t>
    <phoneticPr fontId="24" type="noConversion"/>
  </si>
  <si>
    <t>省示建设行业投入资金－普职融通联合办学捐赠</t>
    <phoneticPr fontId="24" type="noConversion"/>
  </si>
  <si>
    <t>省示建设行业投入资金－普职融通联合办学捐赠</t>
    <phoneticPr fontId="24" type="noConversion"/>
  </si>
  <si>
    <t>2101-1</t>
  </si>
  <si>
    <t>4-3</t>
    <phoneticPr fontId="24" type="noConversion"/>
  </si>
  <si>
    <t>4-4</t>
    <phoneticPr fontId="24" type="noConversion"/>
  </si>
  <si>
    <t>7-64#</t>
  </si>
  <si>
    <t>10-52#</t>
  </si>
  <si>
    <t>10-53#</t>
  </si>
  <si>
    <t>10-50#</t>
    <phoneticPr fontId="44" type="noConversion"/>
  </si>
  <si>
    <t>中省小计</t>
    <phoneticPr fontId="24" type="noConversion"/>
  </si>
  <si>
    <t>1101-2王勇等19人至成都召开产教融合行业调研差旅费</t>
  </si>
  <si>
    <t>1101-3王勇等19人至成都召开产教融合行业调研会议住宿费</t>
  </si>
  <si>
    <t>1414-1绵阳职业技术学院为促进产教融合</t>
  </si>
  <si>
    <t>1415-3绵阳职业技术学院为促进产教融合</t>
  </si>
  <si>
    <t>1416-4绵阳职业技术学院为促进产教融合</t>
  </si>
  <si>
    <t>1416-3四川汽车技术学院李杰工作室老师的技能水平培训（11-33#）</t>
  </si>
  <si>
    <t>1502-5陈俊超到内江参加川南职业教育联盟中高职衔接报差</t>
  </si>
  <si>
    <t>1502-6四川财经职业学院五年制贯通培训费</t>
  </si>
  <si>
    <t>2201-1</t>
  </si>
  <si>
    <t>2501-1</t>
  </si>
  <si>
    <t>04-18#</t>
  </si>
  <si>
    <t>04-20#</t>
    <phoneticPr fontId="24" type="noConversion"/>
  </si>
  <si>
    <t>04-53#</t>
    <phoneticPr fontId="24" type="noConversion"/>
  </si>
  <si>
    <t>04-19#</t>
    <phoneticPr fontId="24" type="noConversion"/>
  </si>
  <si>
    <t>04-22#</t>
    <phoneticPr fontId="24" type="noConversion"/>
  </si>
  <si>
    <t>4201-1</t>
  </si>
  <si>
    <t>4201-3</t>
  </si>
  <si>
    <t>4201-5</t>
  </si>
  <si>
    <t>4101-1</t>
  </si>
  <si>
    <t>4401-1</t>
  </si>
  <si>
    <t>4201-4</t>
  </si>
  <si>
    <t>5101-1谢冬梅等8人至广元职高学习差旅费</t>
  </si>
  <si>
    <t>11-25#</t>
    <phoneticPr fontId="24" type="noConversion"/>
  </si>
  <si>
    <t>12-49#</t>
    <phoneticPr fontId="24" type="noConversion"/>
  </si>
  <si>
    <t>1303-2成都舟卓科技公司3Ｄ打印机质保金</t>
  </si>
  <si>
    <t>1303-3四川荣豪科技公司3D实训室耗材</t>
  </si>
  <si>
    <t>11-101#</t>
    <phoneticPr fontId="24" type="noConversion"/>
  </si>
  <si>
    <t>4201-10</t>
    <phoneticPr fontId="24" type="noConversion"/>
  </si>
  <si>
    <t>4201-9</t>
    <phoneticPr fontId="24" type="noConversion"/>
  </si>
  <si>
    <t>11-60#</t>
  </si>
  <si>
    <r>
      <t>江油市职业中学校四川省示范中等职业学校</t>
    </r>
    <r>
      <rPr>
        <b/>
        <sz val="16"/>
        <color theme="1"/>
        <rFont val="Calibri"/>
        <family val="2"/>
      </rPr>
      <t xml:space="preserve"> </t>
    </r>
  </si>
  <si>
    <t>建设计划项目报销审批表</t>
  </si>
  <si>
    <t>建设项目名称</t>
  </si>
  <si>
    <t>一级条目（代码）</t>
  </si>
  <si>
    <t>二级条目（代码）</t>
  </si>
  <si>
    <t>三级条目（代码）</t>
  </si>
  <si>
    <t>资金组成</t>
  </si>
  <si>
    <t>资金分类</t>
  </si>
  <si>
    <t>行企</t>
  </si>
  <si>
    <t>资金预算</t>
  </si>
  <si>
    <t>已经支出</t>
  </si>
  <si>
    <t>本次支出</t>
  </si>
  <si>
    <t>项目建设主要内容简述：</t>
  </si>
  <si>
    <t>报销人（项目负责人）签字</t>
  </si>
  <si>
    <t>省示办审核意见</t>
  </si>
  <si>
    <t>（备注：1.报销时还需提供项目费用各项票据凭证要件等。2.多页仅需在末页填写合计）</t>
  </si>
  <si>
    <t>2021年11月29日         单位：（人民币）元       第1 页/共1 页</t>
  </si>
  <si>
    <t>校企共建产教融合平台载体</t>
  </si>
  <si>
    <t>3个技能工作室打造（1309、1310、1311）</t>
  </si>
  <si>
    <r>
      <t>项目合计：小写￥</t>
    </r>
    <r>
      <rPr>
        <b/>
        <u/>
        <sz val="10.5"/>
        <color theme="1"/>
        <rFont val="仿宋_GB2312"/>
        <family val="3"/>
        <charset val="134"/>
      </rPr>
      <t xml:space="preserve">3976  </t>
    </r>
    <r>
      <rPr>
        <b/>
        <sz val="10.5"/>
        <color theme="1"/>
        <rFont val="仿宋_GB2312"/>
        <family val="3"/>
        <charset val="134"/>
      </rPr>
      <t>元，  大写：</t>
    </r>
    <r>
      <rPr>
        <b/>
        <u/>
        <sz val="10.5"/>
        <color theme="1"/>
        <rFont val="仿宋_GB2312"/>
        <family val="3"/>
        <charset val="134"/>
      </rPr>
      <t xml:space="preserve">叁仟玖佰柒拾陆元整      </t>
    </r>
    <r>
      <rPr>
        <b/>
        <sz val="10.5"/>
        <color theme="1"/>
        <rFont val="仿宋_GB2312"/>
        <family val="3"/>
        <charset val="134"/>
      </rPr>
      <t>（多页的仅末页填写）</t>
    </r>
  </si>
  <si>
    <t>段加金技能工作室、李英明技能工作室、李杰劳模和工匠创新工作室政府采购的办公设备一年期满支付合同价的5%质保金。</t>
  </si>
  <si>
    <t>（备注：报销时还需提供项目费用各项票据凭证要件等。）</t>
  </si>
  <si>
    <r>
      <t>江油市职业中学校四川省示范中等职业学校</t>
    </r>
    <r>
      <rPr>
        <b/>
        <sz val="16"/>
        <color theme="1"/>
        <rFont val="Calibri"/>
        <family val="2"/>
      </rPr>
      <t xml:space="preserve"> </t>
    </r>
    <r>
      <rPr>
        <b/>
        <sz val="16"/>
        <color theme="1"/>
        <rFont val="宋体"/>
        <family val="3"/>
        <charset val="134"/>
      </rPr>
      <t>建设计划项目报销审批表</t>
    </r>
  </si>
  <si>
    <t>2020年12月9日      单位：（人民币）元</t>
  </si>
  <si>
    <t>教学资源建设服务项目</t>
  </si>
  <si>
    <t>产教协同育人</t>
  </si>
  <si>
    <t>《办公自动化》《汽车电学基础》《电气拖动》校本讲义（1404）</t>
  </si>
  <si>
    <t>《PHOTOSHOP图形制作》、《汽车二级维护》网络课程（1405）</t>
  </si>
  <si>
    <t>《汽车维修基础》《汽车发动机构造与维修》《车工实训指导》实习指导书（1406）</t>
  </si>
  <si>
    <t>3个骨干专业教学资源建设（1408）</t>
  </si>
  <si>
    <r>
      <t>合计：小写￥</t>
    </r>
    <r>
      <rPr>
        <b/>
        <u/>
        <sz val="10.5"/>
        <color theme="1"/>
        <rFont val="仿宋_GB2312"/>
        <family val="3"/>
        <charset val="134"/>
      </rPr>
      <t xml:space="preserve">                </t>
    </r>
    <r>
      <rPr>
        <b/>
        <sz val="10.5"/>
        <color theme="1"/>
        <rFont val="仿宋_GB2312"/>
        <family val="3"/>
        <charset val="134"/>
      </rPr>
      <t>元，       大写：人民币：</t>
    </r>
    <r>
      <rPr>
        <b/>
        <u/>
        <sz val="10.5"/>
        <color theme="1"/>
        <rFont val="仿宋_GB2312"/>
        <family val="3"/>
        <charset val="134"/>
      </rPr>
      <t xml:space="preserve">                                 </t>
    </r>
    <r>
      <rPr>
        <b/>
        <sz val="10.5"/>
        <color theme="1"/>
        <rFont val="仿宋_GB2312"/>
        <family val="3"/>
        <charset val="134"/>
      </rPr>
      <t>元</t>
    </r>
  </si>
  <si>
    <t>（备注：报销时还需提供项目费用各项票据凭证要件等。</t>
  </si>
  <si>
    <r>
      <t>项目合计：小写￥</t>
    </r>
    <r>
      <rPr>
        <b/>
        <u/>
        <sz val="10.5"/>
        <color theme="1"/>
        <rFont val="仿宋_GB2312"/>
        <family val="3"/>
        <charset val="134"/>
      </rPr>
      <t xml:space="preserve">         </t>
    </r>
    <r>
      <rPr>
        <b/>
        <sz val="10.5"/>
        <color theme="1"/>
        <rFont val="仿宋_GB2312"/>
        <family val="3"/>
        <charset val="134"/>
      </rPr>
      <t xml:space="preserve">元， 大写： </t>
    </r>
    <r>
      <rPr>
        <b/>
        <u/>
        <sz val="10.5"/>
        <color theme="1"/>
        <rFont val="仿宋_GB2312"/>
        <family val="3"/>
        <charset val="134"/>
      </rPr>
      <t xml:space="preserve">            </t>
    </r>
    <r>
      <rPr>
        <b/>
        <sz val="10.5"/>
        <color theme="1"/>
        <rFont val="仿宋_GB2312"/>
        <family val="3"/>
        <charset val="134"/>
      </rPr>
      <t>元（单页仅填项目合计）</t>
    </r>
    <phoneticPr fontId="24" type="noConversion"/>
  </si>
  <si>
    <t>江油市职业中学校“省示校建设经费”预算代码对照及列支使用示警表</t>
    <phoneticPr fontId="24" type="noConversion"/>
  </si>
  <si>
    <t>建设内容(三级条目对应)</t>
    <phoneticPr fontId="24" type="noConversion"/>
  </si>
  <si>
    <t>代码</t>
    <phoneticPr fontId="24" type="noConversion"/>
  </si>
  <si>
    <t>省示建设 财务列支及进度示警统计</t>
    <phoneticPr fontId="24" type="noConversion"/>
  </si>
  <si>
    <t>中省财政投入（比例68.97%）</t>
    <phoneticPr fontId="24" type="noConversion"/>
  </si>
  <si>
    <r>
      <rPr>
        <b/>
        <sz val="10.5"/>
        <color theme="1"/>
        <rFont val="宋体"/>
        <family val="3"/>
        <charset val="134"/>
      </rPr>
      <t>级地方财政投入
（比例</t>
    </r>
    <r>
      <rPr>
        <b/>
        <sz val="10.5"/>
        <color theme="1"/>
        <rFont val="Calibri"/>
        <family val="2"/>
      </rPr>
      <t>27.58%</t>
    </r>
    <r>
      <rPr>
        <b/>
        <sz val="10.5"/>
        <color theme="1"/>
        <rFont val="宋体"/>
        <family val="3"/>
        <charset val="134"/>
      </rPr>
      <t>）</t>
    </r>
    <phoneticPr fontId="24" type="noConversion"/>
  </si>
  <si>
    <t>行业企业投入
（比例3.45%）</t>
    <phoneticPr fontId="24" type="noConversion"/>
  </si>
  <si>
    <t>列支明细累次数据登记</t>
    <phoneticPr fontId="24" type="noConversion"/>
  </si>
  <si>
    <t>一级条目</t>
    <phoneticPr fontId="24" type="noConversion"/>
  </si>
  <si>
    <t>二级条目</t>
    <phoneticPr fontId="24" type="noConversion"/>
  </si>
  <si>
    <t>三级条目</t>
    <phoneticPr fontId="24" type="noConversion"/>
  </si>
  <si>
    <t>小计</t>
    <phoneticPr fontId="24" type="noConversion"/>
  </si>
  <si>
    <t>执行率%</t>
    <phoneticPr fontId="24" type="noConversion"/>
  </si>
  <si>
    <t>剩余资金</t>
    <phoneticPr fontId="44" type="noConversion"/>
  </si>
  <si>
    <t>一、促进产教深度融合</t>
    <phoneticPr fontId="24" type="noConversion"/>
  </si>
  <si>
    <t>1.建立校企合作长效机制。(合计14万)</t>
    <phoneticPr fontId="24" type="noConversion"/>
  </si>
  <si>
    <t>产教融合行业产业调研专题会议</t>
    <phoneticPr fontId="44" type="noConversion"/>
  </si>
  <si>
    <t>产教融合专委员成员聘任</t>
    <phoneticPr fontId="44" type="noConversion"/>
  </si>
  <si>
    <t>2.校企共建标准体系．(合计6万)</t>
    <phoneticPr fontId="24" type="noConversion"/>
  </si>
  <si>
    <t>产教融合行业企业调研</t>
    <phoneticPr fontId="44" type="noConversion"/>
  </si>
  <si>
    <t>行企校专家制定标准</t>
    <phoneticPr fontId="43" type="noConversion"/>
  </si>
  <si>
    <t>新建200平方新能源汽车实训室（含基础建设和设施设备）</t>
    <phoneticPr fontId="44" type="noConversion"/>
  </si>
  <si>
    <t xml:space="preserve"> </t>
    <phoneticPr fontId="44" type="noConversion"/>
  </si>
  <si>
    <t>新建50平方物联网实训室</t>
    <phoneticPr fontId="44" type="noConversion"/>
  </si>
  <si>
    <t>新建40个工位3D打印实训室</t>
    <phoneticPr fontId="44" type="noConversion"/>
  </si>
  <si>
    <t>新建50平方电梯安装与维修实训室</t>
    <phoneticPr fontId="44" type="noConversion"/>
  </si>
  <si>
    <t>新建2套工业机器人实训平台</t>
    <phoneticPr fontId="44" type="noConversion"/>
  </si>
  <si>
    <t>改造升级b区实训基地</t>
    <phoneticPr fontId="43" type="noConversion"/>
  </si>
  <si>
    <t>校内生产性实训基地建设</t>
    <phoneticPr fontId="44" type="noConversion"/>
  </si>
  <si>
    <t>校外实训基地调研</t>
    <phoneticPr fontId="44" type="noConversion"/>
  </si>
  <si>
    <t>段加金技能工作室</t>
    <phoneticPr fontId="24" type="noConversion"/>
  </si>
  <si>
    <t>李英明技能工作室</t>
    <phoneticPr fontId="44" type="noConversion"/>
  </si>
  <si>
    <t>李杰劳模和工匠创新工作室</t>
    <phoneticPr fontId="44" type="noConversion"/>
  </si>
  <si>
    <t>4. 产教协同育人(合计119万)</t>
    <phoneticPr fontId="24" type="noConversion"/>
  </si>
  <si>
    <t>行业企业调研</t>
    <phoneticPr fontId="44" type="noConversion"/>
  </si>
  <si>
    <t>技能节</t>
    <phoneticPr fontId="43" type="noConversion"/>
  </si>
  <si>
    <t>《办公自动化》《汽车电学基础》《电气拖动》校本讲义</t>
    <phoneticPr fontId="43" type="noConversion"/>
  </si>
  <si>
    <t>《PHOTOSHOP图形制作》、《汽车二级维护》网络课程</t>
    <phoneticPr fontId="43" type="noConversion"/>
  </si>
  <si>
    <t>《汽车维修基础》《汽车发动机构造与维修》《车工实训指导》实习指导书</t>
    <phoneticPr fontId="44" type="noConversion"/>
  </si>
  <si>
    <t xml:space="preserve"> </t>
    <phoneticPr fontId="24" type="noConversion"/>
  </si>
  <si>
    <t>3个骨干专业教学资源建设</t>
    <phoneticPr fontId="24" type="noConversion"/>
  </si>
  <si>
    <t>建立专业指导委员会</t>
    <phoneticPr fontId="44" type="noConversion"/>
  </si>
  <si>
    <t>各专业课程标准制定</t>
    <phoneticPr fontId="44" type="noConversion"/>
  </si>
  <si>
    <t>实习信息收集</t>
    <phoneticPr fontId="44" type="noConversion"/>
  </si>
  <si>
    <t>段加金技能工作室</t>
    <phoneticPr fontId="44" type="noConversion"/>
  </si>
  <si>
    <t>集团化办学行业企业调研</t>
    <phoneticPr fontId="44" type="noConversion"/>
  </si>
  <si>
    <t>集团联盟运行经费</t>
    <phoneticPr fontId="43" type="noConversion"/>
  </si>
  <si>
    <t>6. 现代学徒制试点(合计10万)</t>
    <phoneticPr fontId="44" type="noConversion"/>
  </si>
  <si>
    <t>学徒制运行经费</t>
    <phoneticPr fontId="44" type="noConversion"/>
  </si>
  <si>
    <r>
      <t>小计(合计</t>
    </r>
    <r>
      <rPr>
        <sz val="9"/>
        <color rgb="FFFF0000"/>
        <rFont val="仿宋_GB2312"/>
        <family val="1"/>
        <charset val="134"/>
      </rPr>
      <t>598</t>
    </r>
    <r>
      <rPr>
        <sz val="9"/>
        <color theme="1"/>
        <rFont val="仿宋_GB2312"/>
        <family val="3"/>
        <charset val="134"/>
      </rPr>
      <t>万)</t>
    </r>
    <phoneticPr fontId="44" type="noConversion"/>
  </si>
  <si>
    <t>二、推进专业特色发展</t>
    <phoneticPr fontId="24" type="noConversion"/>
  </si>
  <si>
    <t>1.专业建设机制建立(合计3万)</t>
    <phoneticPr fontId="24" type="noConversion"/>
  </si>
  <si>
    <t>2.人才培养模式改革(合计1万)</t>
    <phoneticPr fontId="24" type="noConversion"/>
  </si>
  <si>
    <t>3.课程体系改革(合计1万)</t>
    <phoneticPr fontId="24" type="noConversion"/>
  </si>
  <si>
    <t>4.教学模式改革(合计1万)</t>
    <phoneticPr fontId="24" type="noConversion"/>
  </si>
  <si>
    <t>5.评价模式改革(合计1万)</t>
    <phoneticPr fontId="24" type="noConversion"/>
  </si>
  <si>
    <r>
      <t>小计(合计</t>
    </r>
    <r>
      <rPr>
        <sz val="9"/>
        <color rgb="FFFF0000"/>
        <rFont val="仿宋_GB2312"/>
        <family val="1"/>
        <charset val="134"/>
      </rPr>
      <t>7</t>
    </r>
    <r>
      <rPr>
        <sz val="9"/>
        <color theme="1"/>
        <rFont val="仿宋_GB2312"/>
        <family val="3"/>
        <charset val="134"/>
      </rPr>
      <t>万)</t>
    </r>
    <phoneticPr fontId="44" type="noConversion"/>
  </si>
  <si>
    <t>三、坚持标准规范办学</t>
    <phoneticPr fontId="24" type="noConversion"/>
  </si>
  <si>
    <t>1.规范办学制度(合计5万)</t>
    <phoneticPr fontId="24" type="noConversion"/>
  </si>
  <si>
    <t>学校标准规范办学制度汇编一套</t>
    <phoneticPr fontId="24" type="noConversion"/>
  </si>
  <si>
    <t>2.规范办学保障机制(合计3万)</t>
    <phoneticPr fontId="24" type="noConversion"/>
  </si>
  <si>
    <t>校企联合办学委员会经费</t>
    <phoneticPr fontId="24" type="noConversion"/>
  </si>
  <si>
    <t>3.落实立德树人根本任务(合计213万)</t>
    <phoneticPr fontId="24" type="noConversion"/>
  </si>
  <si>
    <t>编印学生成长手册</t>
    <phoneticPr fontId="24" type="noConversion"/>
  </si>
  <si>
    <t>德育特色活动（每年2-4次特色主题）</t>
    <phoneticPr fontId="24" type="noConversion"/>
  </si>
  <si>
    <t>校园文化建设--60平方陈列室建设（含设备及基础）</t>
    <phoneticPr fontId="24" type="noConversion"/>
  </si>
  <si>
    <t>校园文化建设--完善200平方多媒体教室（现学术厅）LED显示15平方及基础装修</t>
    <phoneticPr fontId="24" type="noConversion"/>
  </si>
  <si>
    <t>校园文化建设--运动场单色LED显示44平方</t>
    <phoneticPr fontId="24" type="noConversion"/>
  </si>
  <si>
    <t>校园文化建设--新建40平方心理咨询室</t>
    <phoneticPr fontId="24" type="noConversion"/>
  </si>
  <si>
    <t>校园文化建设--其他</t>
    <phoneticPr fontId="43" type="noConversion"/>
  </si>
  <si>
    <t>四、打造特色师资队伍</t>
    <phoneticPr fontId="24" type="noConversion"/>
  </si>
  <si>
    <t>教师培养机制</t>
    <phoneticPr fontId="24" type="noConversion"/>
  </si>
  <si>
    <t>2．分类分层培养(合计128万)</t>
    <phoneticPr fontId="44" type="noConversion"/>
  </si>
  <si>
    <t>分类分层培养</t>
    <phoneticPr fontId="24" type="noConversion"/>
  </si>
  <si>
    <t>3．“双师”素质培养(合计6万)</t>
    <phoneticPr fontId="44" type="noConversion"/>
  </si>
  <si>
    <t>“双师”素质培养</t>
    <phoneticPr fontId="44" type="noConversion"/>
  </si>
  <si>
    <t>4．兼职教师队伍建设(合计34万)</t>
    <phoneticPr fontId="44" type="noConversion"/>
  </si>
  <si>
    <t>兼职教师队伍建设</t>
    <phoneticPr fontId="24" type="noConversion"/>
  </si>
  <si>
    <t>五、全面推进信息化建设</t>
    <phoneticPr fontId="24" type="noConversion"/>
  </si>
  <si>
    <t>1.推进数字校园建设(合计280万)</t>
    <phoneticPr fontId="24" type="noConversion"/>
  </si>
  <si>
    <t>改造现有网络结构和系统（含路由器和核心交换机）</t>
    <phoneticPr fontId="44" type="noConversion"/>
  </si>
  <si>
    <t>中心机房改造（含服务器2台和网络行为管理1套）</t>
    <phoneticPr fontId="44" type="noConversion"/>
  </si>
  <si>
    <t>改造2个学生桌面云机房建设，改造5个原PC机房（245台计算机）</t>
    <phoneticPr fontId="44" type="noConversion"/>
  </si>
  <si>
    <t>新建1个智慧教室建设</t>
    <phoneticPr fontId="44" type="noConversion"/>
  </si>
  <si>
    <t>改造1个电子阅览室（利用现有机房）</t>
    <phoneticPr fontId="44" type="noConversion"/>
  </si>
  <si>
    <t>2.促进信息技术与教育教学深度融合(合计160万)</t>
    <phoneticPr fontId="24" type="noConversion"/>
  </si>
  <si>
    <t>教学资源建设</t>
    <phoneticPr fontId="44" type="noConversion"/>
  </si>
  <si>
    <t>基础数据和综合管理平台建设</t>
    <phoneticPr fontId="44" type="noConversion"/>
  </si>
  <si>
    <t>综合布线系统</t>
    <phoneticPr fontId="44" type="noConversion"/>
  </si>
  <si>
    <t>3.师生信息素养提升(合计万)</t>
    <phoneticPr fontId="24" type="noConversion"/>
  </si>
  <si>
    <t>六、建设现代职业学校</t>
    <phoneticPr fontId="24" type="noConversion"/>
  </si>
  <si>
    <t>1.现代职业学校制度体系建设．(合计3万)</t>
    <phoneticPr fontId="24" type="noConversion"/>
  </si>
  <si>
    <t>修订完善制度</t>
    <phoneticPr fontId="44" type="noConversion"/>
  </si>
  <si>
    <t>2．现代职业学校质量评价体系建设．(合计6万)</t>
    <phoneticPr fontId="24" type="noConversion"/>
  </si>
  <si>
    <t>专家指导费用</t>
    <phoneticPr fontId="44" type="noConversion"/>
  </si>
  <si>
    <t>评估机构费用</t>
    <phoneticPr fontId="44" type="noConversion"/>
  </si>
  <si>
    <t>3.社会服务能力提升(合计3万)</t>
    <phoneticPr fontId="24" type="noConversion"/>
  </si>
  <si>
    <t>对口帮扶</t>
    <phoneticPr fontId="44" type="noConversion"/>
  </si>
  <si>
    <t>其中用于产教融合、校企合作和提升信息化建设水平费用小计</t>
    <phoneticPr fontId="24" type="noConversion"/>
  </si>
  <si>
    <t>其中硬件设备费用小计</t>
    <phoneticPr fontId="24" type="noConversion"/>
  </si>
  <si>
    <t>11-59#</t>
  </si>
  <si>
    <t>任务预
算代码</t>
    <phoneticPr fontId="24" type="noConversion"/>
  </si>
  <si>
    <t xml:space="preserve">07-67# </t>
  </si>
  <si>
    <t xml:space="preserve">11-100# </t>
  </si>
  <si>
    <t xml:space="preserve">11-85# </t>
  </si>
  <si>
    <t xml:space="preserve">02-12# </t>
  </si>
  <si>
    <t xml:space="preserve">11-06# </t>
  </si>
  <si>
    <t xml:space="preserve">11-04# </t>
  </si>
  <si>
    <t>12-08#</t>
  </si>
  <si>
    <t>06-69#</t>
    <phoneticPr fontId="24" type="noConversion"/>
  </si>
  <si>
    <t>11-46#</t>
  </si>
  <si>
    <t>11-32#</t>
    <phoneticPr fontId="24" type="noConversion"/>
  </si>
  <si>
    <t>2101-2</t>
  </si>
  <si>
    <t>2101-3</t>
  </si>
  <si>
    <t>2101-4</t>
  </si>
  <si>
    <t>2301-2</t>
  </si>
  <si>
    <t>3304-1</t>
  </si>
  <si>
    <t>3304-2</t>
  </si>
  <si>
    <t>3305-1</t>
  </si>
  <si>
    <t>3306-2</t>
  </si>
  <si>
    <t>3307-1</t>
  </si>
  <si>
    <t>3307-2</t>
  </si>
  <si>
    <t>3307-3</t>
  </si>
  <si>
    <t>3307-4</t>
  </si>
  <si>
    <t>3307-5</t>
  </si>
  <si>
    <t>3307-6</t>
  </si>
  <si>
    <t>3307-7</t>
  </si>
  <si>
    <t>3307-8</t>
  </si>
  <si>
    <t>3307-9</t>
  </si>
  <si>
    <t>6101-1</t>
    <phoneticPr fontId="24" type="noConversion"/>
  </si>
  <si>
    <t>6202-1</t>
    <phoneticPr fontId="24" type="noConversion"/>
  </si>
  <si>
    <t>6301-1</t>
    <phoneticPr fontId="24" type="noConversion"/>
  </si>
  <si>
    <t>11-12#</t>
    <phoneticPr fontId="24" type="noConversion"/>
  </si>
  <si>
    <t>任务预
算代码</t>
    <phoneticPr fontId="24" type="noConversion"/>
  </si>
  <si>
    <t>06-69#</t>
    <phoneticPr fontId="24" type="noConversion"/>
  </si>
  <si>
    <t>11-55#
11-56#
11-61#</t>
    <phoneticPr fontId="24" type="noConversion"/>
  </si>
  <si>
    <t>11-05#
11-06#
11-41#
11-48#
11-66#</t>
    <phoneticPr fontId="24" type="noConversion"/>
  </si>
  <si>
    <t>11-04#
11-07#
11-40#
11-42#
11-43#
11-49#</t>
    <phoneticPr fontId="24" type="noConversion"/>
  </si>
  <si>
    <t>2018.12-2019.11年度（元）</t>
    <phoneticPr fontId="24" type="noConversion"/>
  </si>
  <si>
    <t>2019.12-2020.11年度（元）</t>
    <phoneticPr fontId="24" type="noConversion"/>
  </si>
  <si>
    <t>2020.12-2021.12年度（元）</t>
    <phoneticPr fontId="24" type="noConversion"/>
  </si>
  <si>
    <t>需要特别说明的
其他有关资金问题</t>
    <phoneticPr fontId="24" type="noConversion"/>
  </si>
  <si>
    <t>学校名称：江油市职业中学校</t>
    <phoneticPr fontId="24" type="noConversion"/>
  </si>
  <si>
    <t>行业企业投入资金</t>
    <phoneticPr fontId="24" type="noConversion"/>
  </si>
  <si>
    <t>中省财政专项资金</t>
    <phoneticPr fontId="24" type="noConversion"/>
  </si>
  <si>
    <t>5103-5</t>
  </si>
  <si>
    <t>10-47#</t>
  </si>
  <si>
    <t>5103-7</t>
  </si>
  <si>
    <t>11-37#</t>
  </si>
  <si>
    <t>5101-5</t>
  </si>
  <si>
    <t>5103-3</t>
  </si>
  <si>
    <t>5104-3</t>
  </si>
  <si>
    <t>5105-3</t>
  </si>
  <si>
    <t>5103-4</t>
  </si>
  <si>
    <t>11-3#</t>
  </si>
  <si>
    <t>11-19#</t>
  </si>
  <si>
    <t>5102-5</t>
  </si>
  <si>
    <t>5102-6</t>
  </si>
  <si>
    <t>5201-1</t>
  </si>
  <si>
    <t>5202-1</t>
  </si>
  <si>
    <t>5201-2</t>
  </si>
  <si>
    <t>11-44#</t>
  </si>
  <si>
    <t>5203-1</t>
  </si>
  <si>
    <t>1102-1专业建设指导委员会专家到校指导费</t>
  </si>
  <si>
    <t>1415-1打造特色师资队伍成都汽车职业技术学校培训费（10-7#）</t>
  </si>
  <si>
    <t>任务预
算代码</t>
  </si>
  <si>
    <t xml:space="preserve">学校：江油市职业中学校                                                               </t>
  </si>
  <si>
    <t>其他资金</t>
    <phoneticPr fontId="24" type="noConversion"/>
  </si>
  <si>
    <t>其他
资金</t>
    <phoneticPr fontId="24" type="noConversion"/>
  </si>
  <si>
    <t>3303-1匠庭建筑升级改造Ｂ区实训基地</t>
    <phoneticPr fontId="24" type="noConversion"/>
  </si>
  <si>
    <t>打造分层培养“双师”素质培训华东师范学习培训费，第一次付款</t>
  </si>
  <si>
    <t>10-48#</t>
    <phoneticPr fontId="24" type="noConversion"/>
  </si>
  <si>
    <t>4301-1</t>
    <phoneticPr fontId="24" type="noConversion"/>
  </si>
  <si>
    <t>打造分层培养“双师”素质培训华东师范学习培训费，第三次付款</t>
  </si>
  <si>
    <t>6-76#</t>
    <phoneticPr fontId="24" type="noConversion"/>
  </si>
  <si>
    <t>4201-8</t>
    <phoneticPr fontId="24" type="noConversion"/>
  </si>
  <si>
    <t>打造分层培养“双师”素质培训华东师范学习培训费，第二次付款</t>
  </si>
  <si>
    <t>4201-7</t>
    <phoneticPr fontId="24" type="noConversion"/>
  </si>
  <si>
    <t>4201-6</t>
    <phoneticPr fontId="24" type="noConversion"/>
  </si>
  <si>
    <t>余额
方向</t>
    <phoneticPr fontId="24" type="noConversion"/>
  </si>
  <si>
    <t>其他
资金</t>
    <phoneticPr fontId="24" type="noConversion"/>
  </si>
  <si>
    <t>4-1</t>
    <phoneticPr fontId="24" type="noConversion"/>
  </si>
  <si>
    <t>1101-2</t>
  </si>
  <si>
    <t>1101-3</t>
  </si>
  <si>
    <t>1102-3</t>
  </si>
  <si>
    <t>1201-1</t>
  </si>
  <si>
    <t>1201-2</t>
  </si>
  <si>
    <t>1201-3</t>
  </si>
  <si>
    <t>1201-4</t>
  </si>
  <si>
    <t>1201-5</t>
  </si>
  <si>
    <t>1308-1</t>
  </si>
  <si>
    <t>1401-1</t>
  </si>
  <si>
    <t>1401-2</t>
  </si>
  <si>
    <t>1407-1</t>
  </si>
  <si>
    <t>1407-2</t>
  </si>
  <si>
    <t>1407-3</t>
  </si>
  <si>
    <t>1407-4</t>
  </si>
  <si>
    <t>1407-5</t>
  </si>
  <si>
    <t>1415-2</t>
  </si>
  <si>
    <t>1416-1</t>
  </si>
  <si>
    <t>1501-1</t>
  </si>
  <si>
    <t>1501-2</t>
  </si>
  <si>
    <t>1501-3</t>
  </si>
  <si>
    <t>1502-4</t>
  </si>
  <si>
    <t>1502-5</t>
  </si>
  <si>
    <t>1502、1</t>
  </si>
  <si>
    <t>1601-2</t>
  </si>
  <si>
    <t>1403-1</t>
  </si>
  <si>
    <t>1413-1</t>
  </si>
  <si>
    <t>1501-4</t>
  </si>
  <si>
    <t>1601-1</t>
  </si>
  <si>
    <t>1102-1</t>
  </si>
  <si>
    <t>1102-2</t>
  </si>
  <si>
    <t>1102-4</t>
  </si>
  <si>
    <t>1310-1</t>
  </si>
  <si>
    <t>1309-1</t>
  </si>
  <si>
    <t>1311-2</t>
  </si>
  <si>
    <t>1409-2</t>
  </si>
  <si>
    <t>1411-2</t>
  </si>
  <si>
    <t>1414-1</t>
  </si>
  <si>
    <t>1415-3</t>
  </si>
  <si>
    <t>1416-4</t>
  </si>
  <si>
    <t>1415-1</t>
  </si>
  <si>
    <t>1416-3</t>
  </si>
  <si>
    <t>1502-6</t>
  </si>
  <si>
    <t>1101-1</t>
  </si>
  <si>
    <t>1601-3</t>
  </si>
  <si>
    <t>1202-1</t>
  </si>
  <si>
    <t>1502-7</t>
  </si>
  <si>
    <t>1502-1</t>
  </si>
  <si>
    <t>1403-4</t>
  </si>
  <si>
    <t>1403-5</t>
  </si>
  <si>
    <t>1601-5</t>
  </si>
  <si>
    <t>1601-6</t>
  </si>
  <si>
    <t>1307-2</t>
  </si>
  <si>
    <t>1305-2</t>
  </si>
  <si>
    <t>1307-1</t>
  </si>
  <si>
    <t>1311-1</t>
  </si>
  <si>
    <t>1416-2</t>
  </si>
  <si>
    <t>1403-2</t>
  </si>
  <si>
    <t>1302-1</t>
  </si>
  <si>
    <t>1301-1</t>
  </si>
  <si>
    <t>1301-2</t>
  </si>
  <si>
    <t>1304-1</t>
  </si>
  <si>
    <t>1305-1</t>
  </si>
  <si>
    <t>1304-2</t>
  </si>
  <si>
    <t>1305-3</t>
  </si>
  <si>
    <t>1309-2</t>
  </si>
  <si>
    <t>1310-2</t>
  </si>
  <si>
    <t>1311-3</t>
  </si>
  <si>
    <t>1309-4</t>
  </si>
  <si>
    <t>1310-4</t>
  </si>
  <si>
    <t>1311-6</t>
  </si>
  <si>
    <t>1404-1</t>
  </si>
  <si>
    <t>1405-1</t>
  </si>
  <si>
    <t>1406-1</t>
  </si>
  <si>
    <t>1408-1</t>
  </si>
  <si>
    <t>1309-3</t>
  </si>
  <si>
    <t>1310-3</t>
  </si>
  <si>
    <t>1311-4</t>
  </si>
  <si>
    <t>1101-4</t>
  </si>
  <si>
    <t>1102-5</t>
  </si>
  <si>
    <t>1201-6</t>
  </si>
  <si>
    <t>1303-1</t>
  </si>
  <si>
    <t>1303-2</t>
  </si>
  <si>
    <t>1303-3</t>
  </si>
  <si>
    <t>1306-1</t>
  </si>
  <si>
    <t>1306-2</t>
  </si>
  <si>
    <t>1306-3</t>
  </si>
  <si>
    <t>1306-4</t>
  </si>
  <si>
    <t>1306-5</t>
  </si>
  <si>
    <t>1403-6</t>
  </si>
  <si>
    <t>1403-7</t>
  </si>
  <si>
    <t>1403-8</t>
  </si>
  <si>
    <t>1403-9</t>
  </si>
  <si>
    <t>1416-5</t>
  </si>
  <si>
    <t>1502-8</t>
  </si>
  <si>
    <t>1601-7</t>
  </si>
  <si>
    <t>1601-8</t>
  </si>
  <si>
    <t>5-51#</t>
  </si>
  <si>
    <t>5-50#</t>
  </si>
  <si>
    <t>6-61#</t>
  </si>
  <si>
    <t>6-15#</t>
  </si>
  <si>
    <t>11-75#</t>
  </si>
  <si>
    <t>11-76#</t>
  </si>
  <si>
    <t>11-54#</t>
  </si>
  <si>
    <t>11-30#</t>
  </si>
  <si>
    <t>6-16#</t>
  </si>
  <si>
    <t>5-52#</t>
  </si>
  <si>
    <t>4-21#</t>
  </si>
  <si>
    <t>6-44#</t>
  </si>
  <si>
    <t>10-13#</t>
  </si>
  <si>
    <t>10-9#</t>
  </si>
  <si>
    <t>10-14#</t>
  </si>
  <si>
    <t>12-17#</t>
  </si>
  <si>
    <t>12-18#</t>
  </si>
  <si>
    <t>5-32#</t>
  </si>
  <si>
    <t>11-53#</t>
  </si>
  <si>
    <t>10-54#</t>
  </si>
  <si>
    <t>11-77#</t>
  </si>
  <si>
    <t>12-61#</t>
  </si>
  <si>
    <t>11-5#</t>
  </si>
  <si>
    <t>5-53#</t>
  </si>
  <si>
    <t>12-65#</t>
  </si>
  <si>
    <t>12-66#</t>
  </si>
  <si>
    <t>11-25#</t>
  </si>
  <si>
    <t>11-52#</t>
  </si>
  <si>
    <t>10-7#</t>
  </si>
  <si>
    <t>11-33#</t>
  </si>
  <si>
    <t>11-50#</t>
  </si>
  <si>
    <t>10-50#</t>
  </si>
  <si>
    <t>11-65#</t>
  </si>
  <si>
    <t>11-34#</t>
  </si>
  <si>
    <t>10-49#</t>
  </si>
  <si>
    <t>11-64#</t>
  </si>
  <si>
    <t>11-16#</t>
  </si>
  <si>
    <t>11-26#</t>
  </si>
  <si>
    <t>11-29#</t>
  </si>
  <si>
    <t>6-58#</t>
  </si>
  <si>
    <t>9-30#</t>
  </si>
  <si>
    <t>6-62#</t>
  </si>
  <si>
    <t>9-20#</t>
  </si>
  <si>
    <t>5-55#</t>
  </si>
  <si>
    <t>12-20#</t>
  </si>
  <si>
    <t>12-67#</t>
  </si>
  <si>
    <t>10-15#</t>
  </si>
  <si>
    <t>12-43#</t>
  </si>
  <si>
    <t>12-41#</t>
  </si>
  <si>
    <t>2-8#</t>
  </si>
  <si>
    <t>11-58#</t>
  </si>
  <si>
    <t>11-61#</t>
  </si>
  <si>
    <t>7-66#</t>
  </si>
  <si>
    <t>02-09#</t>
  </si>
  <si>
    <t>06-75#</t>
  </si>
  <si>
    <t>10-08#</t>
  </si>
  <si>
    <t>10-10#</t>
  </si>
  <si>
    <t>06-58#</t>
  </si>
  <si>
    <t>11-63#</t>
  </si>
  <si>
    <t>11-15#</t>
  </si>
  <si>
    <t>11-24#</t>
  </si>
  <si>
    <t>11-23#</t>
  </si>
  <si>
    <t>11-22#</t>
  </si>
  <si>
    <t>11-21#</t>
  </si>
  <si>
    <t>11-13#</t>
  </si>
  <si>
    <t>11-17#</t>
  </si>
  <si>
    <t>11-47#</t>
  </si>
  <si>
    <t>11-14#</t>
  </si>
  <si>
    <t>11-03#</t>
  </si>
  <si>
    <t>11-62#</t>
  </si>
  <si>
    <t>11-20#</t>
  </si>
  <si>
    <t>11-08#</t>
    <phoneticPr fontId="24" type="noConversion"/>
  </si>
  <si>
    <t>11-09#</t>
    <phoneticPr fontId="24" type="noConversion"/>
  </si>
  <si>
    <t>9-26#</t>
  </si>
  <si>
    <t>11-9#</t>
    <phoneticPr fontId="24" type="noConversion"/>
  </si>
  <si>
    <t>7-65#</t>
    <phoneticPr fontId="24" type="noConversion"/>
  </si>
  <si>
    <t>11-71#</t>
    <phoneticPr fontId="24" type="noConversion"/>
  </si>
  <si>
    <t>11-38#</t>
    <phoneticPr fontId="24" type="noConversion"/>
  </si>
  <si>
    <t>12-42#</t>
    <phoneticPr fontId="24" type="noConversion"/>
  </si>
  <si>
    <t>11-65#</t>
    <phoneticPr fontId="24" type="noConversion"/>
  </si>
  <si>
    <t>11-72#</t>
    <phoneticPr fontId="24" type="noConversion"/>
  </si>
  <si>
    <t>11-61#</t>
    <phoneticPr fontId="24" type="noConversion"/>
  </si>
  <si>
    <t>11-27#</t>
    <phoneticPr fontId="24" type="noConversion"/>
  </si>
  <si>
    <t>11-33#</t>
    <phoneticPr fontId="24" type="noConversion"/>
  </si>
  <si>
    <t>11-36#</t>
  </si>
  <si>
    <t>11-36#</t>
    <phoneticPr fontId="24" type="noConversion"/>
  </si>
  <si>
    <t>3101-1</t>
  </si>
  <si>
    <t>3201-1</t>
  </si>
  <si>
    <t>3301-1</t>
  </si>
  <si>
    <t>3301-2</t>
  </si>
  <si>
    <t>3302-1</t>
  </si>
  <si>
    <t>3302-2</t>
  </si>
  <si>
    <t>3302-3</t>
  </si>
  <si>
    <t>3302-4</t>
  </si>
  <si>
    <t>3306-1</t>
  </si>
  <si>
    <t>3304-3</t>
  </si>
  <si>
    <t>3303-1</t>
  </si>
  <si>
    <t>11-45#</t>
  </si>
  <si>
    <t>02-13#</t>
  </si>
  <si>
    <t>11-28#</t>
  </si>
  <si>
    <t>06-38#</t>
  </si>
  <si>
    <t>11-18#</t>
  </si>
  <si>
    <t>12-19#</t>
  </si>
  <si>
    <t>07-68#</t>
  </si>
  <si>
    <t>11-86#</t>
  </si>
  <si>
    <t>02-10#</t>
  </si>
  <si>
    <t>11-57#</t>
  </si>
  <si>
    <t>2-10#</t>
  </si>
  <si>
    <t>11-35#</t>
  </si>
  <si>
    <t>2-11#</t>
  </si>
  <si>
    <t>11-10#</t>
  </si>
  <si>
    <t>11-11#</t>
  </si>
  <si>
    <t>11-39#
11-51#
11-52#</t>
    <phoneticPr fontId="24" type="noConversion"/>
  </si>
  <si>
    <t>实际投入</t>
    <phoneticPr fontId="24" type="noConversion"/>
  </si>
  <si>
    <t>2019-04-67#(货币)</t>
    <phoneticPr fontId="44" type="noConversion"/>
  </si>
  <si>
    <t>2019-07-45#(货币)</t>
    <phoneticPr fontId="44" type="noConversion"/>
  </si>
  <si>
    <t>2019-09-37#(货币)</t>
    <phoneticPr fontId="44" type="noConversion"/>
  </si>
  <si>
    <t>2020-06-57#(货币)</t>
    <phoneticPr fontId="44" type="noConversion"/>
  </si>
  <si>
    <t>2020-11-56#(货币)</t>
    <phoneticPr fontId="44" type="noConversion"/>
  </si>
  <si>
    <t>省示项目学校经费检查需提交的资料清单（表1）</t>
    <phoneticPr fontId="24" type="noConversion"/>
  </si>
  <si>
    <t>11-73#</t>
    <phoneticPr fontId="24" type="noConversion"/>
  </si>
  <si>
    <t>11-74#</t>
    <phoneticPr fontId="24" type="noConversion"/>
  </si>
  <si>
    <t>2-9#</t>
    <phoneticPr fontId="24" type="noConversion"/>
  </si>
  <si>
    <t>5102四川龙田合创科技交换机信息化建设尾款</t>
    <phoneticPr fontId="24" type="noConversion"/>
  </si>
  <si>
    <t>5203黑马科技公司网络布线尾款</t>
    <phoneticPr fontId="24" type="noConversion"/>
  </si>
  <si>
    <t>1408博能智云公司教学资源建设尾款</t>
    <phoneticPr fontId="24" type="noConversion"/>
  </si>
  <si>
    <t>1408</t>
    <phoneticPr fontId="24" type="noConversion"/>
  </si>
  <si>
    <t>任务预
算代码</t>
    <phoneticPr fontId="24" type="noConversion"/>
  </si>
  <si>
    <t>起始日期：2018.11-2021.12</t>
    <phoneticPr fontId="24" type="noConversion"/>
  </si>
  <si>
    <t>余额
方向</t>
    <phoneticPr fontId="24" type="noConversion"/>
  </si>
  <si>
    <t xml:space="preserve">学校：江油市职业中学校                                                          </t>
    <phoneticPr fontId="24" type="noConversion"/>
  </si>
  <si>
    <t>地方财政（元）</t>
    <phoneticPr fontId="24" type="noConversion"/>
  </si>
  <si>
    <t>地方财政专项资金</t>
    <phoneticPr fontId="24" type="noConversion"/>
  </si>
  <si>
    <t>11-2#(货币)</t>
    <phoneticPr fontId="44" type="noConversion"/>
  </si>
  <si>
    <t>11-1#(货币)</t>
    <phoneticPr fontId="44" type="noConversion"/>
  </si>
  <si>
    <t>4201-9华东师范学习培训费（11-101#）</t>
    <phoneticPr fontId="24" type="noConversion"/>
  </si>
  <si>
    <t>打造分层培养“双师”素质培训华东师范学习培训费</t>
    <phoneticPr fontId="24" type="noConversion"/>
  </si>
  <si>
    <t>10-48#</t>
    <phoneticPr fontId="24" type="noConversion"/>
  </si>
  <si>
    <t>11-101#</t>
    <phoneticPr fontId="24" type="noConversion"/>
  </si>
  <si>
    <t>6-76#</t>
    <phoneticPr fontId="24" type="noConversion"/>
  </si>
  <si>
    <t>10-48#</t>
    <phoneticPr fontId="24" type="noConversion"/>
  </si>
  <si>
    <t>11-74#</t>
    <phoneticPr fontId="24" type="noConversion"/>
  </si>
  <si>
    <t>10-7#</t>
    <phoneticPr fontId="24" type="noConversion"/>
  </si>
  <si>
    <t>11-33#</t>
    <phoneticPr fontId="24" type="noConversion"/>
  </si>
  <si>
    <t>11-72#</t>
    <phoneticPr fontId="24" type="noConversion"/>
  </si>
  <si>
    <t>5107812019000253</t>
    <phoneticPr fontId="24" type="noConversion"/>
  </si>
  <si>
    <t>新能源汽车实训室建设实训设备</t>
    <phoneticPr fontId="24" type="noConversion"/>
  </si>
  <si>
    <t>李杰</t>
    <phoneticPr fontId="24" type="noConversion"/>
  </si>
  <si>
    <t>5101-5301</t>
    <phoneticPr fontId="24" type="noConversion"/>
  </si>
  <si>
    <t>5107812019000335</t>
    <phoneticPr fontId="24" type="noConversion"/>
  </si>
  <si>
    <t>全面推进信息化建设</t>
    <phoneticPr fontId="24" type="noConversion"/>
  </si>
  <si>
    <t>李德富</t>
    <phoneticPr fontId="24" type="noConversion"/>
  </si>
  <si>
    <t>1309-1311</t>
    <phoneticPr fontId="24" type="noConversion"/>
  </si>
  <si>
    <t>5107812019000334</t>
    <phoneticPr fontId="24" type="noConversion"/>
  </si>
  <si>
    <t>文晋</t>
    <phoneticPr fontId="24" type="noConversion"/>
  </si>
  <si>
    <t>5107812019000367</t>
    <phoneticPr fontId="24" type="noConversion"/>
  </si>
  <si>
    <t>打造特色师资</t>
    <phoneticPr fontId="24" type="noConversion"/>
  </si>
  <si>
    <t>打造特色师资分类分层培养</t>
    <phoneticPr fontId="24" type="noConversion"/>
  </si>
  <si>
    <t>张真真</t>
    <phoneticPr fontId="24" type="noConversion"/>
  </si>
  <si>
    <t>5101-5301</t>
    <phoneticPr fontId="24" type="noConversion"/>
  </si>
  <si>
    <t>5107812019000376-1</t>
    <phoneticPr fontId="24" type="noConversion"/>
  </si>
  <si>
    <t>全面推进信息化建设</t>
    <phoneticPr fontId="24" type="noConversion"/>
  </si>
  <si>
    <t>全面推进信息化交换机、智慧平台、信息化网络设备</t>
    <phoneticPr fontId="24" type="noConversion"/>
  </si>
  <si>
    <t>左中培</t>
    <phoneticPr fontId="24" type="noConversion"/>
  </si>
  <si>
    <t>5107812019000376-2</t>
    <phoneticPr fontId="24" type="noConversion"/>
  </si>
  <si>
    <t>信息化机房桌椅</t>
    <phoneticPr fontId="24" type="noConversion"/>
  </si>
  <si>
    <t>文晋</t>
    <phoneticPr fontId="24" type="noConversion"/>
  </si>
  <si>
    <t>1405-1406
1408</t>
    <phoneticPr fontId="24" type="noConversion"/>
  </si>
  <si>
    <t>5107812020000219</t>
    <phoneticPr fontId="24" type="noConversion"/>
  </si>
  <si>
    <t>教学资源建设项目设备</t>
    <phoneticPr fontId="24" type="noConversion"/>
  </si>
  <si>
    <t>雍远林</t>
    <phoneticPr fontId="24" type="noConversion"/>
  </si>
  <si>
    <t>3303-3307</t>
    <phoneticPr fontId="24" type="noConversion"/>
  </si>
  <si>
    <t>5107812020000214</t>
    <phoneticPr fontId="24" type="noConversion"/>
  </si>
  <si>
    <t>坚持标准规范办学</t>
    <phoneticPr fontId="24" type="noConversion"/>
  </si>
  <si>
    <t>心理咨询室、陈列室、校园文化建设服务项目设备</t>
    <phoneticPr fontId="24" type="noConversion"/>
  </si>
  <si>
    <t>何刚</t>
    <phoneticPr fontId="24" type="noConversion"/>
  </si>
  <si>
    <t>5107812020000539</t>
    <phoneticPr fontId="24" type="noConversion"/>
  </si>
  <si>
    <t>李英明</t>
    <phoneticPr fontId="24" type="noConversion"/>
  </si>
  <si>
    <t>5107812020000540</t>
    <phoneticPr fontId="24" type="noConversion"/>
  </si>
  <si>
    <t>校园文化建设中工程部分</t>
    <phoneticPr fontId="24" type="noConversion"/>
  </si>
  <si>
    <t>郝建军</t>
    <phoneticPr fontId="24" type="noConversion"/>
  </si>
  <si>
    <t>05-01#(货币)</t>
    <phoneticPr fontId="44" type="noConversion"/>
  </si>
  <si>
    <t>06-78#(货币)</t>
    <phoneticPr fontId="44" type="noConversion"/>
  </si>
  <si>
    <t>10-04#(货币)</t>
    <phoneticPr fontId="44" type="noConversion"/>
  </si>
  <si>
    <t>2021-04-17#(货币)</t>
    <phoneticPr fontId="44" type="noConversion"/>
  </si>
  <si>
    <t>2021-11-69#(货币)</t>
    <phoneticPr fontId="44" type="noConversion"/>
  </si>
  <si>
    <t>2021-02-04#(货币)</t>
    <phoneticPr fontId="44" type="noConversion"/>
  </si>
  <si>
    <t>2021-05-01#(货币)</t>
    <phoneticPr fontId="44" type="noConversion"/>
  </si>
  <si>
    <t>2021-06-78#(货币)</t>
    <phoneticPr fontId="44" type="noConversion"/>
  </si>
  <si>
    <t>2021-09-07#(货币)</t>
    <phoneticPr fontId="44" type="noConversion"/>
  </si>
  <si>
    <t>2021-10-04#(货币)</t>
    <phoneticPr fontId="44" type="noConversion"/>
  </si>
  <si>
    <t>2021-11-2#(货币)</t>
    <phoneticPr fontId="44" type="noConversion"/>
  </si>
  <si>
    <t>2021-11-1#(货币)</t>
    <phoneticPr fontId="44" type="noConversion"/>
  </si>
  <si>
    <t xml:space="preserve"> 其中:硬件设备费用</t>
    <phoneticPr fontId="24" type="noConversion"/>
  </si>
  <si>
    <t>填报依据（逐笔单行详实说明到账的时间、凭单或文书、规定用途等。可以加行）</t>
    <phoneticPr fontId="24" type="noConversion"/>
  </si>
  <si>
    <t>省示建设中省财政专项资金进度款下达</t>
    <phoneticPr fontId="24" type="noConversion"/>
  </si>
  <si>
    <t>省示建设地方财政专项资金进度款下达</t>
    <phoneticPr fontId="24" type="noConversion"/>
  </si>
  <si>
    <t>预算投入</t>
    <phoneticPr fontId="24" type="noConversion"/>
  </si>
  <si>
    <t>实际支出</t>
    <phoneticPr fontId="24" type="noConversion"/>
  </si>
  <si>
    <t>项目
资金
到位
情况</t>
    <phoneticPr fontId="44" type="noConversion"/>
  </si>
  <si>
    <t>项目
资金
支出
情况</t>
    <phoneticPr fontId="44" type="noConversion"/>
  </si>
  <si>
    <r>
      <t>一、数据口径</t>
    </r>
    <r>
      <rPr>
        <sz val="10"/>
        <color theme="1"/>
        <rFont val="宋体"/>
        <family val="3"/>
        <charset val="134"/>
        <scheme val="minor"/>
      </rPr>
      <t>：1、预算投入指任务书批复的预算批复数。2、实际投入指截止到第三年立项批复日各项经费的实际到账数。3、实际支出指截止到第三年立项批复日各项经费的实际支出数。4、项目资金到位情况中若有非货币性投入，请在备注栏中注明投入方式和认定依据。5、其他收入，请在备注栏中明确资金的来源渠道。</t>
    </r>
    <phoneticPr fontId="24" type="noConversion"/>
  </si>
  <si>
    <r>
      <rPr>
        <b/>
        <sz val="12"/>
        <color rgb="FFFF0000"/>
        <rFont val="宋体"/>
        <family val="3"/>
        <charset val="134"/>
      </rPr>
      <t>省示项目学校经费检查</t>
    </r>
    <r>
      <rPr>
        <b/>
        <sz val="12"/>
        <rFont val="宋体"/>
        <family val="3"/>
        <charset val="134"/>
      </rPr>
      <t>需提交的资料清单</t>
    </r>
  </si>
  <si>
    <t>复印件(盖公章)</t>
    <phoneticPr fontId="24" type="noConversion"/>
  </si>
  <si>
    <t>建设经费收、支会计凭证(原始凭证、记账凭证及必要的佐证材料)</t>
    <phoneticPr fontId="24" type="noConversion"/>
  </si>
  <si>
    <t>请学校不要修改表格格式，只填黄色块部分。</t>
    <phoneticPr fontId="24" type="noConversion"/>
  </si>
  <si>
    <t>中国建设银行××支行51001841928394580405</t>
    <phoneticPr fontId="24" type="noConversion"/>
  </si>
  <si>
    <t>省示建设专项资金存放在江油市财政国库集中支付余额账户</t>
    <phoneticPr fontId="44" type="noConversion"/>
  </si>
  <si>
    <t>中央资金实行国库集中支付行业资金和自筹部分在建行51001841928394580405</t>
    <phoneticPr fontId="24" type="noConversion"/>
  </si>
  <si>
    <t>事业单位会计制度？中小学会计制度？</t>
    <phoneticPr fontId="24" type="noConversion"/>
  </si>
  <si>
    <t>报账单位</t>
    <phoneticPr fontId="44" type="noConversion"/>
  </si>
  <si>
    <t>银行存款日记账</t>
    <phoneticPr fontId="24" type="noConversion"/>
  </si>
  <si>
    <t xml:space="preserve">学校：江油市职业中学校                                                         </t>
    <phoneticPr fontId="24" type="noConversion"/>
  </si>
  <si>
    <t>实账备查，分子项目列示；只填发生额，合计栏自动生成；行不够可插入，但严禁改动表格格式。</t>
    <phoneticPr fontId="24" type="noConversion"/>
  </si>
  <si>
    <t>1102-3专业建设指导委员会专家住宿费</t>
    <phoneticPr fontId="24" type="noConversion"/>
  </si>
  <si>
    <t>1201-1罗铭等10人至广元职高调研</t>
    <phoneticPr fontId="24" type="noConversion"/>
  </si>
  <si>
    <t>1201-2段加金等10人至广元四川信息职业学校调研报差</t>
    <phoneticPr fontId="24" type="noConversion"/>
  </si>
  <si>
    <t>1201-3雍远林等人至成都泰盈公司调研差旅费</t>
    <phoneticPr fontId="24" type="noConversion"/>
  </si>
  <si>
    <t>1201-4李英明等人至长虹技佳精工企业调研差旅费</t>
    <phoneticPr fontId="24" type="noConversion"/>
  </si>
  <si>
    <t>1201-5李英明等至苏州4个单位调研</t>
    <phoneticPr fontId="24" type="noConversion"/>
  </si>
  <si>
    <t>1308-1易勇等人至宁波、无锡等地看望实习学生差旅费</t>
    <phoneticPr fontId="24" type="noConversion"/>
  </si>
  <si>
    <t>1308-1易勇等人至宁波、无锡等地看望实习学生住宿费</t>
    <phoneticPr fontId="24" type="noConversion"/>
  </si>
  <si>
    <t>1401-1易勇等至重庆看望顶岗实习学生住宿费</t>
    <phoneticPr fontId="24" type="noConversion"/>
  </si>
  <si>
    <t>1401-2易勇等至重庆看望顶岗实习学生差旅费</t>
    <phoneticPr fontId="24" type="noConversion"/>
  </si>
  <si>
    <t>1407-1杨屏等13人至巴中职高调研差旅费</t>
    <phoneticPr fontId="24" type="noConversion"/>
  </si>
  <si>
    <t>1407-2左中培等12人至巴中职高调研住宿费</t>
    <phoneticPr fontId="24" type="noConversion"/>
  </si>
  <si>
    <t>1407-3杨屏至江苏参加中职示范学校考察</t>
    <phoneticPr fontId="24" type="noConversion"/>
  </si>
  <si>
    <t>1407-4易勇等11人至四川交通学院调研差旅费</t>
    <phoneticPr fontId="24" type="noConversion"/>
  </si>
  <si>
    <t>1407-5易勇等7人至吉利成都分公司调研差旅费</t>
    <phoneticPr fontId="24" type="noConversion"/>
  </si>
  <si>
    <t>1415-2打造特色师资队伍张利至成都培训差旅及住宿</t>
    <phoneticPr fontId="24" type="noConversion"/>
  </si>
  <si>
    <t>1415-2打造特色师资队伍张利至成都培训住宿费</t>
    <phoneticPr fontId="24" type="noConversion"/>
  </si>
  <si>
    <t>1416-1吉力等参加技能大赛指导教师技能提升差旅费</t>
    <phoneticPr fontId="24" type="noConversion"/>
  </si>
  <si>
    <t>1416-1吉力等参加技能大赛指导教师技能提升住宿费</t>
    <phoneticPr fontId="24" type="noConversion"/>
  </si>
  <si>
    <t>1501-1段加金等至内江职业技术学院调研住宿费</t>
    <phoneticPr fontId="24" type="noConversion"/>
  </si>
  <si>
    <t>1501-2段加金等至内江职业技术学院考研差旅费</t>
    <phoneticPr fontId="24" type="noConversion"/>
  </si>
  <si>
    <t>1501-3杨远辉等至深圳龙华区参加校企合作交流差旅费</t>
    <phoneticPr fontId="24" type="noConversion"/>
  </si>
  <si>
    <t>1502-4陈俊超到内江参加中高职衔接论坛住宿费</t>
    <phoneticPr fontId="24" type="noConversion"/>
  </si>
  <si>
    <t>1102-3专业建设指导委员会专家接待及场地会务费</t>
    <phoneticPr fontId="24" type="noConversion"/>
  </si>
  <si>
    <t>1502-5汽车专业产教联盟预备会接待费</t>
    <phoneticPr fontId="24" type="noConversion"/>
  </si>
  <si>
    <t>1502、1601、1102冲11月接待费</t>
    <phoneticPr fontId="24" type="noConversion"/>
  </si>
  <si>
    <t>1601-2吉利汽车陈经理一行8人至校交流接待费</t>
    <phoneticPr fontId="24" type="noConversion"/>
  </si>
  <si>
    <t>1403-1江油锋尚传媒第七届技能大赛广告制作及安装费</t>
    <phoneticPr fontId="24" type="noConversion"/>
  </si>
  <si>
    <t>1413-1君怡文化公司技能节学生组广告制作费</t>
    <phoneticPr fontId="24" type="noConversion"/>
  </si>
  <si>
    <t>1501-4君怡文化公司技能节“职工组”制作费</t>
    <phoneticPr fontId="24" type="noConversion"/>
  </si>
  <si>
    <t>1601-1吉利汽车8人来校交流锋尚广告公司广告制作费</t>
    <phoneticPr fontId="24" type="noConversion"/>
  </si>
  <si>
    <t>1102-2专业建设指导委员会专家到校指导费</t>
    <phoneticPr fontId="24" type="noConversion"/>
  </si>
  <si>
    <t>1102-4建设委员会专家到校指导费</t>
    <phoneticPr fontId="24" type="noConversion"/>
  </si>
  <si>
    <t>1310-1政府采购评标劳务费</t>
    <phoneticPr fontId="24" type="noConversion"/>
  </si>
  <si>
    <t>1309-1政府采购评标劳务费</t>
    <phoneticPr fontId="24" type="noConversion"/>
  </si>
  <si>
    <t>1311-2政府采购评标劳务费</t>
    <phoneticPr fontId="24" type="noConversion"/>
  </si>
  <si>
    <t>1409-2产教融合本年度专家委员会专家指导费</t>
    <phoneticPr fontId="24" type="noConversion"/>
  </si>
  <si>
    <t>1415-1打造特色师资队伍成都汽车职业技术学校培训费</t>
    <phoneticPr fontId="24" type="noConversion"/>
  </si>
  <si>
    <t>1416-3四川汽车技术学院李杰工作室老师的技能水平培训费</t>
    <phoneticPr fontId="24" type="noConversion"/>
  </si>
  <si>
    <t>1101-1王勇等19人至成都召开产教融合企业调研租车费</t>
    <phoneticPr fontId="24" type="noConversion"/>
  </si>
  <si>
    <t>1407-1杨屏等13人至巴中职高调研租车费</t>
    <phoneticPr fontId="24" type="noConversion"/>
  </si>
  <si>
    <t>1407-5易勇等7人至吉利成都分公司调研租车费</t>
    <phoneticPr fontId="24" type="noConversion"/>
  </si>
  <si>
    <t>1601-3吉利赠送教学用车一辆由浙江运回学校运费</t>
    <phoneticPr fontId="24" type="noConversion"/>
  </si>
  <si>
    <t>1202-1成都卡德智能科技公司机电专业人才培养服务费</t>
    <phoneticPr fontId="24" type="noConversion"/>
  </si>
  <si>
    <t>1502-7宝川精密机械公司技能赛前数车、普车维修维护</t>
    <phoneticPr fontId="24" type="noConversion"/>
  </si>
  <si>
    <t>1502-1君怡文化公司产教联盟资料印刷费</t>
    <phoneticPr fontId="24" type="noConversion"/>
  </si>
  <si>
    <t>1403-4成都华盛中工工具公司第八届技能节耗材</t>
    <phoneticPr fontId="24" type="noConversion"/>
  </si>
  <si>
    <t>1601-5顺达钢材经营学生现代学徒制购买耗材</t>
    <phoneticPr fontId="24" type="noConversion"/>
  </si>
  <si>
    <t>1403-5三合佳齐建材经营部第八届技能节耗材</t>
    <phoneticPr fontId="24" type="noConversion"/>
  </si>
  <si>
    <t>1601-6四川荣豪科技公司学生现代学徒制购买耗材</t>
    <phoneticPr fontId="24" type="noConversion"/>
  </si>
  <si>
    <t>1307-2张祥斌Ｂ区汽修实训基地室内外装修</t>
    <phoneticPr fontId="24" type="noConversion"/>
  </si>
  <si>
    <t>1305-2宏福来建筑公司机器人实训平台建设审核服务费</t>
    <phoneticPr fontId="24" type="noConversion"/>
  </si>
  <si>
    <t>1307-1四川新村建筑咨询公司装修审图费</t>
    <phoneticPr fontId="24" type="noConversion"/>
  </si>
  <si>
    <t>1311-1四川兴诚信工程造价公司鉴证咨询服务费</t>
    <phoneticPr fontId="24" type="noConversion"/>
  </si>
  <si>
    <t>1416-2四川金指南公司技能大赛教师技能提升培训指导费</t>
    <phoneticPr fontId="24" type="noConversion"/>
  </si>
  <si>
    <t>1403-2绵阳杨声电子公司校园文化艺术节舞台搭建</t>
    <phoneticPr fontId="24" type="noConversion"/>
  </si>
  <si>
    <t>1302-1万博智汇云公司物联网实训室建设</t>
  </si>
  <si>
    <t>1302-1万博智汇云公司物联网实训室建设</t>
    <phoneticPr fontId="24" type="noConversion"/>
  </si>
  <si>
    <t>1301-1付力强宏博新能源汽车建设款</t>
  </si>
  <si>
    <t>1301-1付力强宏博新能源汽车建设款</t>
    <phoneticPr fontId="24" type="noConversion"/>
  </si>
  <si>
    <t>1301-2四川力强宏博科技新能源汽车实训室质保</t>
    <phoneticPr fontId="24" type="noConversion"/>
  </si>
  <si>
    <t>1304-1付力强宏博电梯及工业机器人款</t>
  </si>
  <si>
    <t>1304-1付力强宏博电梯及工业机器人款</t>
    <phoneticPr fontId="24" type="noConversion"/>
  </si>
  <si>
    <t>1305-1付力强宏博电梯及工业机器人款</t>
  </si>
  <si>
    <t>1305-1付力强宏博电梯及工业机器人款</t>
    <phoneticPr fontId="24" type="noConversion"/>
  </si>
  <si>
    <t>1304-2四川力强宏博科技公司电梯安装与维修质保</t>
    <phoneticPr fontId="24" type="noConversion"/>
  </si>
  <si>
    <t>1305-3四川力强宏博科技公司电梯安装与维修质保</t>
    <phoneticPr fontId="24" type="noConversion"/>
  </si>
  <si>
    <t>1309-2江油九红教学设备厂课桌椅款</t>
  </si>
  <si>
    <t>1309-2江油九红教学设备厂课桌椅款</t>
    <phoneticPr fontId="24" type="noConversion"/>
  </si>
  <si>
    <t>1310-2江油九红教学设备厂课桌椅款</t>
  </si>
  <si>
    <t>1310-2江油九红教学设备厂课桌椅款</t>
    <phoneticPr fontId="24" type="noConversion"/>
  </si>
  <si>
    <t>1311-3江油九红教学设备厂课桌椅款</t>
  </si>
  <si>
    <t>1311-3江油九红教学设备厂课桌椅款</t>
    <phoneticPr fontId="24" type="noConversion"/>
  </si>
  <si>
    <t>1309-4九红教学设备工作室桌椅质保金</t>
    <phoneticPr fontId="24" type="noConversion"/>
  </si>
  <si>
    <t>1310-4九红教学设备工作室桌椅质保金</t>
    <phoneticPr fontId="24" type="noConversion"/>
  </si>
  <si>
    <t>1311-6九红教学设备工作室桌椅质保金</t>
    <phoneticPr fontId="24" type="noConversion"/>
  </si>
  <si>
    <t>1404-1博能智云公司教学资源建设第一次付款</t>
    <phoneticPr fontId="24" type="noConversion"/>
  </si>
  <si>
    <t>1405-1博能智云公司教学资源建设第一次付款</t>
    <phoneticPr fontId="24" type="noConversion"/>
  </si>
  <si>
    <t>1406-1博能智云公司教学资源建设第一次付款</t>
    <phoneticPr fontId="24" type="noConversion"/>
  </si>
  <si>
    <t>1408-1博能智云公司教学资源建设第一次付款</t>
    <phoneticPr fontId="24" type="noConversion"/>
  </si>
  <si>
    <t>1309-3匠庭建筑公司工程服务费第一次付款</t>
    <phoneticPr fontId="24" type="noConversion"/>
  </si>
  <si>
    <t>1310-3匠庭建筑公司工程服务费第一次付款</t>
    <phoneticPr fontId="24" type="noConversion"/>
  </si>
  <si>
    <t>1311-4匠庭建筑公司工程服务费第一次付款</t>
    <phoneticPr fontId="24" type="noConversion"/>
  </si>
  <si>
    <t>1101-4成都卡德智能科技公司机电专业人才培养服务费</t>
    <phoneticPr fontId="24" type="noConversion"/>
  </si>
  <si>
    <t>1102-4建设委员会专家到校指导费</t>
    <phoneticPr fontId="24" type="noConversion"/>
  </si>
  <si>
    <t>1102-5冲11月40008#产教联盟接待费</t>
    <phoneticPr fontId="24" type="noConversion"/>
  </si>
  <si>
    <t>1201-6成都卡德智能科技公司机电专业人才培养服务费</t>
    <phoneticPr fontId="24" type="noConversion"/>
  </si>
  <si>
    <t>1202-1成都卡德智能科技公司机电专业人才培养服务费</t>
    <phoneticPr fontId="24" type="noConversion"/>
  </si>
  <si>
    <t>1303-1成都舟卓科技公司3Ｄ打印机第一次付款</t>
    <phoneticPr fontId="24" type="noConversion"/>
  </si>
  <si>
    <t>1306-1绵阳西科大建筑公司升级改造B区实训基地设计费</t>
    <phoneticPr fontId="24" type="noConversion"/>
  </si>
  <si>
    <t>1306-2匠庭建筑升级改造Ｂ区实训基地第二次开票付款</t>
    <phoneticPr fontId="24" type="noConversion"/>
  </si>
  <si>
    <t>1306-3绵阳西科大建设筑设计公司建设工程设计费</t>
    <phoneticPr fontId="24" type="noConversion"/>
  </si>
  <si>
    <t>1306-4宏福来建筑公司B区实训基地防漏等处理</t>
    <phoneticPr fontId="24" type="noConversion"/>
  </si>
  <si>
    <t>1306-5匠庭建筑公司工程服务费第三次开票付款</t>
    <phoneticPr fontId="24" type="noConversion"/>
  </si>
  <si>
    <t>1403-10双流区缘铁恒通机电经营部第八届技能节耗材</t>
    <phoneticPr fontId="24" type="noConversion"/>
  </si>
  <si>
    <t>1403-11亮点服饰公司第八届技能节耗材</t>
    <phoneticPr fontId="24" type="noConversion"/>
  </si>
  <si>
    <t>1403-12盛凯科技公司第八届技能节耗材</t>
    <phoneticPr fontId="24" type="noConversion"/>
  </si>
  <si>
    <t>1403-14中坝文汇第八届技能节耗材</t>
    <phoneticPr fontId="24" type="noConversion"/>
  </si>
  <si>
    <t>1403-14朱丽第八届技能节耗材</t>
    <phoneticPr fontId="24" type="noConversion"/>
  </si>
  <si>
    <t>1403-15苟氏餐具经营部第八届技能节耗材</t>
    <phoneticPr fontId="24" type="noConversion"/>
  </si>
  <si>
    <t>1403-16江油今日电脑第八届技能节耗材</t>
    <phoneticPr fontId="24" type="noConversion"/>
  </si>
  <si>
    <t>1403-18四川鑫万捷网络校园文化节音响灯光租赁费</t>
    <phoneticPr fontId="24" type="noConversion"/>
  </si>
  <si>
    <t>1403-6江油旭鸿计算机经营部技能文化节用耗材</t>
    <phoneticPr fontId="24" type="noConversion"/>
  </si>
  <si>
    <t>1403-7太平镇国忠铸铁经营部第八届技能节耗材</t>
    <phoneticPr fontId="24" type="noConversion"/>
  </si>
  <si>
    <t>1403-8中坝锦鸿文具技能文化节耗材</t>
    <phoneticPr fontId="24" type="noConversion"/>
  </si>
  <si>
    <t>1403-9汇合机械设备经营部技能节耗材</t>
    <phoneticPr fontId="24" type="noConversion"/>
  </si>
  <si>
    <t>1413-1君怡文化公司技能节学生组广告制作费</t>
    <phoneticPr fontId="24" type="noConversion"/>
  </si>
  <si>
    <t>1416-5双流缘铁恒通机电经营部技能大赛训练耗材</t>
    <phoneticPr fontId="24" type="noConversion"/>
  </si>
  <si>
    <t>1501-4君怡文化公司技能节“职工组”制作费</t>
    <phoneticPr fontId="24" type="noConversion"/>
  </si>
  <si>
    <t>1502-7宝川精密机械公司技能赛前数车、普车维修维护</t>
    <phoneticPr fontId="24" type="noConversion"/>
  </si>
  <si>
    <t>1502-8君怡文化公司技能节“职工组”制作费</t>
    <phoneticPr fontId="24" type="noConversion"/>
  </si>
  <si>
    <t>1601-6四川荣豪科技公司学生现代学徒制购买耗材</t>
    <phoneticPr fontId="24" type="noConversion"/>
  </si>
  <si>
    <t>1601-7创世纪机械经销部现代学徒制为企业购买耗材</t>
    <phoneticPr fontId="24" type="noConversion"/>
  </si>
  <si>
    <t>1601-8温峤优鑫经营部学生现代学徒制购买耗材</t>
    <phoneticPr fontId="24" type="noConversion"/>
  </si>
  <si>
    <t xml:space="preserve">学校：江油市职业中学校                                                  </t>
    <phoneticPr fontId="24" type="noConversion"/>
  </si>
  <si>
    <t>2101-1制定和修改专业建设规划、人才培养方案专家指导</t>
    <phoneticPr fontId="21" type="noConversion"/>
  </si>
  <si>
    <t>2101-2顺辉巴登省示范骨干专业会议费</t>
    <phoneticPr fontId="24" type="noConversion"/>
  </si>
  <si>
    <t>2101-2顺辉巴登省示范骨干专业会议接待费</t>
    <phoneticPr fontId="24" type="noConversion"/>
  </si>
  <si>
    <t>2101-3江油文星印务教师个人业务档案印刷</t>
    <phoneticPr fontId="24" type="noConversion"/>
  </si>
  <si>
    <t>2101-4锋尚传媒广告公司示范校大事记等资料印刷</t>
    <phoneticPr fontId="21" type="noConversion"/>
  </si>
  <si>
    <t>2201-1雍远林等5人至广元人才培养模式调研差旅费</t>
    <phoneticPr fontId="24" type="noConversion"/>
  </si>
  <si>
    <t>2301-2501江油文星印务教师个人业务档案印刷</t>
    <phoneticPr fontId="24" type="noConversion"/>
  </si>
  <si>
    <t>2501-1雍远林等5人至广元人才培养模式调研住宿费</t>
    <phoneticPr fontId="24" type="noConversion"/>
  </si>
  <si>
    <t>其他资金</t>
    <phoneticPr fontId="24" type="noConversion"/>
  </si>
  <si>
    <t>3101-1君怡文化传播公司制度上墙、汇编等</t>
  </si>
  <si>
    <t>3201-1君怡文化传播公司宣传制作费</t>
  </si>
  <si>
    <t>3301-1文星印务公司学生手册印刷</t>
  </si>
  <si>
    <t>3301-2文星印务公司学生手册印刷</t>
  </si>
  <si>
    <t>3302-1绵阳扬声公司校园文化艺术节音响等设备租赁费</t>
  </si>
  <si>
    <t>3302-2四川鑫万捷网络校园文化节音响灯光租赁费</t>
  </si>
  <si>
    <t>3302-3三合镇光耀广告经营部校园文化建设标识牌</t>
  </si>
  <si>
    <t>3302-3四川鑫万捷网络公司校园文化节音响等租赁费</t>
    <phoneticPr fontId="24" type="noConversion"/>
  </si>
  <si>
    <t>3302-4江油地平线文化传播公司彝汉一家亲活动费</t>
  </si>
  <si>
    <t>3304-1多媒体教室用LED屏</t>
  </si>
  <si>
    <t>3304-2多媒体教室用LED屏</t>
  </si>
  <si>
    <t>3305-1运动场用LED屏</t>
  </si>
  <si>
    <t>3307-1智圆行方公司产教协同内涵建设设计费第一次付款</t>
    <phoneticPr fontId="21" type="noConversion"/>
  </si>
  <si>
    <t>3307-2校园文化建设四川蜀江工程造价公司咨询费</t>
  </si>
  <si>
    <t>3307-3三合光耀广告经营部校园文化等第一次开票付款</t>
  </si>
  <si>
    <t>3307-4智圆行方公司产教协同内涵建设设计费第二次付款</t>
    <phoneticPr fontId="24" type="noConversion"/>
  </si>
  <si>
    <t>3307-5三合镇光耀广告经营部心理咨询室等第二次付款</t>
  </si>
  <si>
    <t>3307-6匠庭建筑公司工程服务费第一次付款</t>
  </si>
  <si>
    <t>3307-7匠庭建筑公司工程服务费第三次开票付款</t>
  </si>
  <si>
    <t>3307-10三三一工程项目管理公司省示范工程部份监理费</t>
  </si>
  <si>
    <t>3307-11合光耀广告部心理咨询室、校园文化等建设项目</t>
  </si>
  <si>
    <t>3307-12智圆行方环境公司产教协同文化内涵设计费</t>
    <phoneticPr fontId="24" type="noConversion"/>
  </si>
  <si>
    <t>3307-7匠庭建筑公司工程服务费第三次开票付款</t>
    <phoneticPr fontId="24" type="noConversion"/>
  </si>
  <si>
    <t>3307-8绵阳正信工程造价江油公司对省示范工程部分审计费</t>
    <phoneticPr fontId="24" type="noConversion"/>
  </si>
  <si>
    <t>3307-9三合镇光耀广告经营部心理咨询室等第二次付款</t>
  </si>
  <si>
    <t>3306-2成都亮晶晶科技公司校园文化建设心理咨询室心理健康设备</t>
  </si>
  <si>
    <t>3306-1匠庭建筑公司工程服务费第一次付款</t>
  </si>
  <si>
    <t>3304-3匠庭建筑公司工程服务费第一次付款</t>
  </si>
  <si>
    <t xml:space="preserve">学校：江油市职业中学校                                                          </t>
    <phoneticPr fontId="24" type="noConversion"/>
  </si>
  <si>
    <t>4101-1外聘兼职教师资金。</t>
    <phoneticPr fontId="24" type="noConversion"/>
  </si>
  <si>
    <t>4201-10外聘兼职教师资金。</t>
    <phoneticPr fontId="24" type="noConversion"/>
  </si>
  <si>
    <t>4201-1华东师大培训30人往返机票</t>
    <phoneticPr fontId="24" type="noConversion"/>
  </si>
  <si>
    <t>4201-3华东师大培训30人住宿费</t>
    <phoneticPr fontId="24" type="noConversion"/>
  </si>
  <si>
    <t>4201-4到华东师大培训江油至机场往返租车费</t>
    <phoneticPr fontId="24" type="noConversion"/>
  </si>
  <si>
    <t>4201-5华东师范30人培训报差旅费</t>
    <phoneticPr fontId="24" type="noConversion"/>
  </si>
  <si>
    <t>4201-9华东师范学习培训费，第三次开票付款</t>
    <phoneticPr fontId="24" type="noConversion"/>
  </si>
  <si>
    <t>4201上海愉礼教育公司30人华东师大培训费</t>
    <phoneticPr fontId="24" type="noConversion"/>
  </si>
  <si>
    <t>4401-1外聘兼职教师资金。</t>
    <phoneticPr fontId="24" type="noConversion"/>
  </si>
  <si>
    <t>学校：江油市职业中学校</t>
    <phoneticPr fontId="24" type="noConversion"/>
  </si>
  <si>
    <t>4-5</t>
    <phoneticPr fontId="24" type="noConversion"/>
  </si>
  <si>
    <t>5101-2政府采购评审劳务费</t>
  </si>
  <si>
    <t>5101-3全面推进信息化网络综合布线建设专家论证费</t>
  </si>
  <si>
    <t>5101-4交换机、智慧平台、网络改造等开标专家评审费</t>
  </si>
  <si>
    <t>5102-1王天翔等至成都铁路卫生学校学习报差旅</t>
  </si>
  <si>
    <t>5102-2左中培等5人至成都考察中心机房改造设备</t>
  </si>
  <si>
    <t>5102-2左中培等5人至成都考察中心机房改造租车费</t>
  </si>
  <si>
    <t>5102-3全面推进信息化电子阅览室建设论证费</t>
  </si>
  <si>
    <t>5102-3全面推进信息化云机房建设论证费</t>
  </si>
  <si>
    <t>5102-3全面推进信息化智慧教室建设论证费</t>
  </si>
  <si>
    <t>5102-3全面推进信息化中心机房建设论证费</t>
  </si>
  <si>
    <t>5102-4交换机、智慧平台、机房改造等开标专家评审费</t>
  </si>
  <si>
    <t>5102-6四川龙田合创科技交换机信息化建设第二次付款</t>
  </si>
  <si>
    <t>5103-2交换机、智慧平台、机房改造等开标专家评审费</t>
  </si>
  <si>
    <t>5103-7九红教学设备机房桌椅质保金</t>
  </si>
  <si>
    <t>5104-2交换机、智慧平台开标专家评审费</t>
  </si>
  <si>
    <t>5105-2交换机、智慧平台、电子阅览室等开标专家评审费</t>
  </si>
  <si>
    <t>5202-1成都依能智慧校园第一次开票付款</t>
  </si>
  <si>
    <t>5203-1黑马科技公司网络布线，第一次付款</t>
  </si>
  <si>
    <t>5101-5中省资金第一次支付今日电脑网络改造等建设</t>
  </si>
  <si>
    <t>5102-5龙田合创公司第一次付款</t>
  </si>
  <si>
    <t>5103-3中省资金第一次支付今日电脑网络改造等建设</t>
  </si>
  <si>
    <t>5103-4今日电脑云机房建设第二次付款</t>
  </si>
  <si>
    <t>5103-5第一次支付九红教学设备公司云机房课桌椅</t>
  </si>
  <si>
    <t>5104-3中省资金第一次支付今日电脑网络改造等建设</t>
  </si>
  <si>
    <t>5105-3中省资金第一次支付今日电脑网络改造等建设</t>
  </si>
  <si>
    <t>5201-1成都依能智慧校园第一次开票付款</t>
  </si>
  <si>
    <t>5201-2成都依能智慧校园教学资源第二次开票付款</t>
  </si>
  <si>
    <t xml:space="preserve">学校：江油市职业中学校                                                </t>
    <phoneticPr fontId="24" type="noConversion"/>
  </si>
  <si>
    <t>6101-1太平镇华创广告经营部制度体系建设修订等</t>
  </si>
  <si>
    <t>6202-1四川职业教育学会省示范建设年度报告咨询费</t>
  </si>
  <si>
    <t>6301-1扶贫培训专家劳务费</t>
  </si>
  <si>
    <t>余额
方向</t>
    <phoneticPr fontId="24" type="noConversion"/>
  </si>
  <si>
    <t>任务预
算代码</t>
    <phoneticPr fontId="24" type="noConversion"/>
  </si>
  <si>
    <t>其他
资金</t>
    <phoneticPr fontId="24" type="noConversion"/>
  </si>
  <si>
    <t>11-35#</t>
    <phoneticPr fontId="24" type="noConversion"/>
  </si>
  <si>
    <t>任务预
算代码</t>
    <phoneticPr fontId="24" type="noConversion"/>
  </si>
  <si>
    <t>其他应付款明细账</t>
  </si>
  <si>
    <t>学校：江油市职业中学校</t>
    <phoneticPr fontId="24" type="noConversion"/>
  </si>
  <si>
    <t>固定资产明细账</t>
  </si>
  <si>
    <t xml:space="preserve">学校：江油市职业中学校 </t>
    <phoneticPr fontId="24" type="noConversion"/>
  </si>
  <si>
    <t>合计</t>
    <phoneticPr fontId="24" type="noConversion"/>
  </si>
  <si>
    <t>1304-2四川力强宏博科技公司电梯安装与维修</t>
  </si>
  <si>
    <t>1305-3四川力强宏博科技公司电梯安装与维修</t>
  </si>
  <si>
    <t>1309-4九红教学设备工作室桌椅</t>
  </si>
  <si>
    <t>1310-4九红教学设备工作室桌椅</t>
  </si>
  <si>
    <t>1311-6九红教学设备工作室桌椅</t>
  </si>
  <si>
    <t>5101-5中省资金支付今日电脑网络改造等建设</t>
  </si>
  <si>
    <t>5102-5龙田合创公司付款</t>
  </si>
  <si>
    <t>5102-6四川龙田合创科技交换机信息化建设</t>
  </si>
  <si>
    <t>5103-3中省资金支付今日电脑网络改造等建设</t>
  </si>
  <si>
    <t>5103-4今日电脑云机房建设</t>
  </si>
  <si>
    <t>5103-5支付九红教学设备公司云机房课桌椅</t>
  </si>
  <si>
    <t>5103-5今日电脑云机房建设</t>
  </si>
  <si>
    <t>5104-3中省资金支付今日电脑网络改造等建设</t>
  </si>
  <si>
    <t>5105-3中省资金支付今日电脑网络改造等建设</t>
  </si>
  <si>
    <t>5203-1黑马科技公司网络布线</t>
  </si>
  <si>
    <t>师资培训费用明细表</t>
  </si>
  <si>
    <t>任务预
算代码</t>
    <phoneticPr fontId="24" type="noConversion"/>
  </si>
  <si>
    <r>
      <t>3D</t>
    </r>
    <r>
      <rPr>
        <sz val="10"/>
        <color theme="1"/>
        <rFont val="宋体"/>
        <family val="3"/>
        <charset val="134"/>
      </rPr>
      <t>打印设备采购</t>
    </r>
  </si>
  <si>
    <r>
      <t>3D</t>
    </r>
    <r>
      <rPr>
        <sz val="10"/>
        <color theme="1"/>
        <rFont val="宋体"/>
        <family val="3"/>
        <charset val="134"/>
      </rPr>
      <t>打印设备实训设备</t>
    </r>
    <phoneticPr fontId="24" type="noConversion"/>
  </si>
  <si>
    <t>1303、1305</t>
    <phoneticPr fontId="24" type="noConversion"/>
  </si>
  <si>
    <t>3304-3305</t>
    <phoneticPr fontId="24" type="noConversion"/>
  </si>
  <si>
    <t>jyzc网竞(2020)10号</t>
    <phoneticPr fontId="24" type="noConversion"/>
  </si>
  <si>
    <t>合同签
订日期</t>
    <phoneticPr fontId="24" type="noConversion"/>
  </si>
  <si>
    <t>全面推进信息化交换机、智慧平台、信息化网络设备采购</t>
    <phoneticPr fontId="24" type="noConversion"/>
  </si>
  <si>
    <t>心理咨询室、陈列室、校园文化建设服务项目设备采购</t>
    <phoneticPr fontId="24" type="noConversion"/>
  </si>
  <si>
    <t>江油市今日电脑科技有限公司</t>
    <phoneticPr fontId="24" type="noConversion"/>
  </si>
  <si>
    <t>已支
付金额</t>
    <phoneticPr fontId="24" type="noConversion"/>
  </si>
  <si>
    <t>单位：万元</t>
    <phoneticPr fontId="24" type="noConversion"/>
  </si>
  <si>
    <t>经济合同明细表</t>
  </si>
  <si>
    <t>中省财政投入
(比例68.97%）</t>
    <phoneticPr fontId="24" type="noConversion"/>
  </si>
  <si>
    <t>质保</t>
    <phoneticPr fontId="24" type="noConversion"/>
  </si>
  <si>
    <t>2021-11-02#(货币)</t>
    <phoneticPr fontId="44" type="noConversion"/>
  </si>
  <si>
    <t>2021-11-01#(货币)</t>
    <phoneticPr fontId="44" type="noConversion"/>
  </si>
  <si>
    <t xml:space="preserve"> 其中:用于产教融合、校企合作和提升信息化建设水平费用</t>
    <phoneticPr fontId="24" type="noConversion"/>
  </si>
  <si>
    <t>20211130</t>
  </si>
  <si>
    <t>20200914</t>
  </si>
  <si>
    <t>20200630</t>
  </si>
  <si>
    <t>20201112</t>
  </si>
  <si>
    <t>20211031</t>
  </si>
  <si>
    <t>20210531</t>
  </si>
  <si>
    <t>20201102</t>
  </si>
  <si>
    <t>20201026</t>
  </si>
  <si>
    <t>20201224</t>
  </si>
  <si>
    <t>20211101</t>
  </si>
  <si>
    <t>20210630</t>
  </si>
  <si>
    <t>20200716</t>
  </si>
  <si>
    <t>20210930</t>
  </si>
  <si>
    <t>20210228</t>
  </si>
  <si>
    <t>20201124</t>
  </si>
  <si>
    <t>5103-6今日电脑云机房建设第三次付款</t>
    <phoneticPr fontId="24" type="noConversion"/>
  </si>
  <si>
    <t>2101-3</t>
    <phoneticPr fontId="24" type="noConversion"/>
  </si>
  <si>
    <t>20201120</t>
  </si>
  <si>
    <t>4201-1</t>
    <phoneticPr fontId="24" type="noConversion"/>
  </si>
  <si>
    <t>3307-10</t>
    <phoneticPr fontId="24" type="noConversion"/>
  </si>
  <si>
    <t>20211130</t>
    <phoneticPr fontId="24" type="noConversion"/>
  </si>
  <si>
    <t>20190617</t>
    <phoneticPr fontId="24" type="noConversion"/>
  </si>
  <si>
    <r>
      <t>2</t>
    </r>
    <r>
      <rPr>
        <sz val="11"/>
        <color theme="1"/>
        <rFont val="宋体"/>
        <family val="3"/>
        <charset val="134"/>
        <scheme val="minor"/>
      </rPr>
      <t>0190403</t>
    </r>
    <phoneticPr fontId="24" type="noConversion"/>
  </si>
  <si>
    <t>4201-1上海愉礼教育公司30人华东师大培训费</t>
    <phoneticPr fontId="24" type="noConversion"/>
  </si>
  <si>
    <t>20190415</t>
    <phoneticPr fontId="24" type="noConversion"/>
  </si>
  <si>
    <t>20190624</t>
    <phoneticPr fontId="24" type="noConversion"/>
  </si>
  <si>
    <t>11-39#
11-51#
11-52#</t>
    <phoneticPr fontId="24" type="noConversion"/>
  </si>
  <si>
    <t>11-05#
11-06#
11-41#
11-48#
11-66#</t>
    <phoneticPr fontId="24" type="noConversion"/>
  </si>
  <si>
    <t>11-55#
11-56#
11-61#</t>
    <phoneticPr fontId="24" type="noConversion"/>
  </si>
  <si>
    <t>11-04#
11-07#
11-40#
11-42#
11-43#
11-49#</t>
    <phoneticPr fontId="24" type="noConversion"/>
  </si>
  <si>
    <t xml:space="preserve">    年 月          单位：（人民币）元       第1 页/共1 页</t>
    <phoneticPr fontId="24" type="noConversion"/>
  </si>
  <si>
    <t>11-49#
11-50#
11-51#
11-52#
11-53#</t>
    <phoneticPr fontId="24" type="noConversion"/>
  </si>
  <si>
    <t>1411-2顺辉巴登酒店产教融合本年度专家委员会指导费</t>
    <phoneticPr fontId="24" type="noConversion"/>
  </si>
  <si>
    <t>11-31#
11-52#</t>
    <phoneticPr fontId="24" type="noConversion"/>
  </si>
  <si>
    <t>11-52#</t>
    <phoneticPr fontId="24" type="noConversion"/>
  </si>
  <si>
    <t>1407-3杨屏至江苏参加中职示范学校考察</t>
    <phoneticPr fontId="24" type="noConversion"/>
  </si>
  <si>
    <t>1411-2顺辉巴登酒店产教融合本年度专家委员会指导费</t>
    <phoneticPr fontId="24" type="noConversion"/>
  </si>
  <si>
    <t>1411-2产教融合本年度专家委员会专家指导费及接待费</t>
    <phoneticPr fontId="24" type="noConversion"/>
  </si>
  <si>
    <t>1415-2打造特色师资队伍张利至成都培训差旅及住宿</t>
    <phoneticPr fontId="24" type="noConversion"/>
  </si>
  <si>
    <t>10-6#
10-13#</t>
    <phoneticPr fontId="24" type="noConversion"/>
  </si>
  <si>
    <t>1415-2</t>
    <phoneticPr fontId="24" type="noConversion"/>
  </si>
  <si>
    <t>1102-4建设委员会专家到校指导费</t>
    <phoneticPr fontId="24" type="noConversion"/>
  </si>
  <si>
    <t>3307-10三三一工程项目管理公司省示范工程部份监理费</t>
    <phoneticPr fontId="24" type="noConversion"/>
  </si>
  <si>
    <t>5101-1</t>
  </si>
  <si>
    <t>5101-2</t>
  </si>
  <si>
    <t>5101-3</t>
  </si>
  <si>
    <t>5101-4</t>
  </si>
  <si>
    <t>5102-1</t>
  </si>
  <si>
    <t>5102-2</t>
  </si>
  <si>
    <t>5102-3</t>
  </si>
  <si>
    <t>5102-4</t>
  </si>
  <si>
    <t>5103-2</t>
  </si>
  <si>
    <t>5104-2</t>
  </si>
  <si>
    <t>5105-2</t>
  </si>
  <si>
    <t>3307-10</t>
    <phoneticPr fontId="24" type="noConversion"/>
  </si>
  <si>
    <t>4201-1</t>
    <phoneticPr fontId="24" type="noConversion"/>
  </si>
  <si>
    <r>
      <t>2</t>
    </r>
    <r>
      <rPr>
        <sz val="11"/>
        <color theme="1"/>
        <rFont val="宋体"/>
        <family val="3"/>
        <charset val="134"/>
        <scheme val="minor"/>
      </rPr>
      <t>0190403</t>
    </r>
    <phoneticPr fontId="24" type="noConversion"/>
  </si>
  <si>
    <t>5103-6</t>
    <phoneticPr fontId="24" type="noConversion"/>
  </si>
  <si>
    <t>5103-6今日电脑云机房建设第三次付款</t>
    <phoneticPr fontId="24" type="noConversion"/>
  </si>
  <si>
    <t>20190617</t>
  </si>
  <si>
    <t>20190403</t>
  </si>
  <si>
    <t>20190415</t>
  </si>
  <si>
    <t>20190624</t>
  </si>
  <si>
    <t>20191213</t>
  </si>
  <si>
    <t>11-49#
11-50#
11-51#
11-52#
11-53#</t>
    <phoneticPr fontId="24" type="noConversion"/>
  </si>
  <si>
    <t>1303-1成都舟卓科技公司3Ｄ打印机</t>
    <phoneticPr fontId="24" type="noConversion"/>
  </si>
  <si>
    <t>4201-1</t>
    <phoneticPr fontId="24" type="noConversion"/>
  </si>
  <si>
    <t>4201-1上海愉礼教育公司30人华东师大培训费（04-19#）</t>
    <phoneticPr fontId="24" type="noConversion"/>
  </si>
  <si>
    <t>20190624</t>
    <phoneticPr fontId="24" type="noConversion"/>
  </si>
  <si>
    <t>06-69#</t>
    <phoneticPr fontId="24" type="noConversion"/>
  </si>
  <si>
    <t>11-25#</t>
    <phoneticPr fontId="24" type="noConversion"/>
  </si>
  <si>
    <t>20191213</t>
    <phoneticPr fontId="24" type="noConversion"/>
  </si>
  <si>
    <t>12-49#</t>
    <phoneticPr fontId="24" type="noConversion"/>
  </si>
  <si>
    <t>20200716</t>
    <phoneticPr fontId="24" type="noConversion"/>
  </si>
  <si>
    <t>7-64#</t>
    <phoneticPr fontId="24" type="noConversion"/>
  </si>
  <si>
    <t>20201026</t>
    <phoneticPr fontId="24" type="noConversion"/>
  </si>
  <si>
    <t>10-52#</t>
    <phoneticPr fontId="24" type="noConversion"/>
  </si>
  <si>
    <t>10-47#</t>
    <phoneticPr fontId="24" type="noConversion"/>
  </si>
  <si>
    <t>10-53#</t>
    <phoneticPr fontId="24" type="noConversion"/>
  </si>
  <si>
    <t>20201102</t>
    <phoneticPr fontId="24" type="noConversion"/>
  </si>
  <si>
    <t>11-3#</t>
    <phoneticPr fontId="24" type="noConversion"/>
  </si>
  <si>
    <t>20201112</t>
    <phoneticPr fontId="24" type="noConversion"/>
  </si>
  <si>
    <t>11-60#</t>
    <phoneticPr fontId="24" type="noConversion"/>
  </si>
  <si>
    <t>11-59#</t>
    <phoneticPr fontId="24" type="noConversion"/>
  </si>
  <si>
    <t>11-19#</t>
    <phoneticPr fontId="24" type="noConversion"/>
  </si>
  <si>
    <t>11-37#</t>
    <phoneticPr fontId="24" type="noConversion"/>
  </si>
  <si>
    <t>11-44#</t>
    <phoneticPr fontId="24" type="noConversion"/>
  </si>
  <si>
    <t>据蜀江会计师事务所审计报告冲减2021年11-52#招待费</t>
    <phoneticPr fontId="24" type="noConversion"/>
  </si>
  <si>
    <t>据蜀江会计师事务所审计报告冲减2020年11-100#招待费</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</si>
</sst>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76" formatCode="0.00_ "/>
    <numFmt numFmtId="177" formatCode="0.00_);[Red]\(0.00\)"/>
    <numFmt numFmtId="178" formatCode="#,##0.0000_ "/>
    <numFmt numFmtId="179" formatCode="#,##0.00_ "/>
    <numFmt numFmtId="180" formatCode="#,##0.00_);[Red]\(#,##0.00\)"/>
    <numFmt numFmtId="181" formatCode="#,##0.00_ ;[Red]\-#,##0.00\ "/>
  </numFmts>
  <fonts count="87" x14ac:knownFonts="1">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b/>
      <sz val="12"/>
      <color theme="1"/>
      <name val="黑体"/>
      <family val="3"/>
      <charset val="134"/>
    </font>
    <font>
      <b/>
      <sz val="10.5"/>
      <color theme="1"/>
      <name val="宋体"/>
      <family val="3"/>
      <charset val="134"/>
    </font>
    <font>
      <sz val="10.5"/>
      <color theme="1"/>
      <name val="宋体"/>
      <family val="3"/>
      <charset val="134"/>
    </font>
    <font>
      <b/>
      <sz val="10.5"/>
      <color theme="1"/>
      <name val="仿宋_GB2312"/>
      <family val="3"/>
      <charset val="134"/>
    </font>
    <font>
      <sz val="10.5"/>
      <color theme="1"/>
      <name val="仿宋_GB2312"/>
      <family val="3"/>
      <charset val="134"/>
    </font>
    <font>
      <b/>
      <sz val="11"/>
      <color theme="1"/>
      <name val="宋体"/>
      <family val="3"/>
      <charset val="134"/>
      <scheme val="minor"/>
    </font>
    <font>
      <sz val="9"/>
      <color theme="1"/>
      <name val="宋体"/>
      <family val="3"/>
      <charset val="134"/>
      <scheme val="minor"/>
    </font>
    <font>
      <sz val="12"/>
      <name val="宋体"/>
      <family val="3"/>
      <charset val="134"/>
    </font>
    <font>
      <b/>
      <sz val="12"/>
      <name val="宋体"/>
      <family val="3"/>
      <charset val="134"/>
    </font>
    <font>
      <sz val="10"/>
      <name val="宋体"/>
      <family val="3"/>
      <charset val="134"/>
    </font>
    <font>
      <sz val="10"/>
      <color indexed="8"/>
      <name val="宋体"/>
      <family val="3"/>
      <charset val="134"/>
    </font>
    <font>
      <b/>
      <sz val="12"/>
      <color theme="1"/>
      <name val="宋体"/>
      <family val="3"/>
      <charset val="134"/>
      <scheme val="minor"/>
    </font>
    <font>
      <sz val="12"/>
      <color theme="1"/>
      <name val="宋体"/>
      <family val="3"/>
      <charset val="134"/>
    </font>
    <font>
      <sz val="10"/>
      <color theme="1"/>
      <name val="宋体"/>
      <family val="3"/>
      <charset val="134"/>
    </font>
    <font>
      <b/>
      <sz val="10"/>
      <name val="宋体"/>
      <family val="3"/>
      <charset val="134"/>
    </font>
    <font>
      <sz val="11"/>
      <color indexed="8"/>
      <name val="宋体"/>
      <family val="3"/>
      <charset val="134"/>
    </font>
    <font>
      <b/>
      <sz val="10"/>
      <color indexed="8"/>
      <name val="宋体"/>
      <family val="3"/>
      <charset val="134"/>
    </font>
    <font>
      <sz val="9"/>
      <name val="宋体"/>
      <family val="3"/>
      <charset val="134"/>
    </font>
    <font>
      <sz val="10"/>
      <name val="宋体"/>
      <family val="3"/>
      <charset val="134"/>
      <scheme val="minor"/>
    </font>
    <font>
      <sz val="9"/>
      <color rgb="FFFF0000"/>
      <name val="宋体"/>
      <family val="3"/>
      <charset val="134"/>
    </font>
    <font>
      <sz val="9"/>
      <name val="宋体"/>
      <family val="3"/>
      <charset val="134"/>
      <scheme val="minor"/>
    </font>
    <font>
      <sz val="9"/>
      <color theme="1"/>
      <name val="宋体"/>
      <family val="3"/>
      <charset val="134"/>
    </font>
    <font>
      <b/>
      <sz val="13"/>
      <color indexed="56"/>
      <name val="宋体"/>
      <family val="3"/>
      <charset val="134"/>
    </font>
    <font>
      <b/>
      <sz val="15"/>
      <color indexed="56"/>
      <name val="宋体"/>
      <family val="3"/>
      <charset val="134"/>
    </font>
    <font>
      <b/>
      <sz val="11"/>
      <color indexed="8"/>
      <name val="宋体"/>
      <family val="3"/>
      <charset val="134"/>
    </font>
    <font>
      <i/>
      <sz val="11"/>
      <color indexed="23"/>
      <name val="宋体"/>
      <family val="3"/>
      <charset val="134"/>
    </font>
    <font>
      <sz val="11"/>
      <color theme="1"/>
      <name val="宋体"/>
      <family val="3"/>
      <charset val="134"/>
      <scheme val="minor"/>
    </font>
    <font>
      <sz val="11"/>
      <color indexed="52"/>
      <name val="宋体"/>
      <family val="3"/>
      <charset val="134"/>
    </font>
    <font>
      <sz val="11"/>
      <color indexed="10"/>
      <name val="宋体"/>
      <family val="3"/>
      <charset val="134"/>
    </font>
    <font>
      <b/>
      <sz val="11"/>
      <color indexed="63"/>
      <name val="宋体"/>
      <family val="3"/>
      <charset val="134"/>
    </font>
    <font>
      <b/>
      <sz val="11"/>
      <color indexed="52"/>
      <name val="宋体"/>
      <family val="3"/>
      <charset val="134"/>
    </font>
    <font>
      <sz val="11"/>
      <color indexed="20"/>
      <name val="宋体"/>
      <family val="3"/>
      <charset val="134"/>
    </font>
    <font>
      <b/>
      <sz val="11"/>
      <color indexed="9"/>
      <name val="宋体"/>
      <family val="3"/>
      <charset val="134"/>
    </font>
    <font>
      <sz val="11"/>
      <color indexed="62"/>
      <name val="宋体"/>
      <family val="3"/>
      <charset val="134"/>
    </font>
    <font>
      <sz val="11"/>
      <color indexed="17"/>
      <name val="宋体"/>
      <family val="3"/>
      <charset val="134"/>
    </font>
    <font>
      <sz val="11"/>
      <color indexed="60"/>
      <name val="宋体"/>
      <family val="3"/>
      <charset val="134"/>
    </font>
    <font>
      <b/>
      <sz val="11"/>
      <color indexed="56"/>
      <name val="宋体"/>
      <family val="3"/>
      <charset val="134"/>
    </font>
    <font>
      <b/>
      <sz val="18"/>
      <color indexed="56"/>
      <name val="宋体"/>
      <family val="3"/>
      <charset val="134"/>
    </font>
    <font>
      <sz val="10.5"/>
      <color theme="1"/>
      <name val="Calibri"/>
      <family val="2"/>
    </font>
    <font>
      <sz val="9"/>
      <name val="Tahoma"/>
      <family val="2"/>
      <charset val="134"/>
    </font>
    <font>
      <sz val="9"/>
      <name val="宋体"/>
      <family val="2"/>
      <charset val="134"/>
      <scheme val="minor"/>
    </font>
    <font>
      <b/>
      <sz val="12"/>
      <name val="仿宋_GB2312"/>
      <family val="3"/>
      <charset val="134"/>
    </font>
    <font>
      <sz val="9"/>
      <color rgb="FFFF0000"/>
      <name val="Times New Roman"/>
      <family val="1"/>
    </font>
    <font>
      <b/>
      <sz val="10.5"/>
      <color theme="1"/>
      <name val="Calibri"/>
      <family val="2"/>
    </font>
    <font>
      <u/>
      <sz val="10.5"/>
      <color theme="1"/>
      <name val="Calibri"/>
      <family val="2"/>
    </font>
    <font>
      <b/>
      <sz val="9"/>
      <color theme="1"/>
      <name val="宋体"/>
      <family val="3"/>
      <charset val="134"/>
    </font>
    <font>
      <sz val="9"/>
      <color theme="1"/>
      <name val="仿宋_GB2312"/>
      <family val="3"/>
      <charset val="134"/>
    </font>
    <font>
      <sz val="9"/>
      <color rgb="FF000000"/>
      <name val="宋体"/>
      <family val="3"/>
      <charset val="134"/>
      <scheme val="minor"/>
    </font>
    <font>
      <sz val="9"/>
      <color rgb="FFFF0000"/>
      <name val="宋体"/>
      <family val="3"/>
      <charset val="134"/>
      <scheme val="minor"/>
    </font>
    <font>
      <sz val="9"/>
      <color rgb="FFFF0000"/>
      <name val="仿宋_GB2312"/>
      <family val="1"/>
      <charset val="134"/>
    </font>
    <font>
      <sz val="9"/>
      <color rgb="FF000000"/>
      <name val="仿宋_GB2312"/>
      <family val="3"/>
      <charset val="134"/>
    </font>
    <font>
      <sz val="9"/>
      <color theme="1"/>
      <name val="仿宋"/>
      <family val="3"/>
      <charset val="134"/>
    </font>
    <font>
      <sz val="9"/>
      <color indexed="81"/>
      <name val="宋体"/>
      <family val="3"/>
      <charset val="134"/>
    </font>
    <font>
      <b/>
      <sz val="9"/>
      <color indexed="81"/>
      <name val="宋体"/>
      <family val="3"/>
      <charset val="134"/>
    </font>
    <font>
      <b/>
      <sz val="9"/>
      <color indexed="81"/>
      <name val="Tahoma"/>
      <family val="2"/>
    </font>
    <font>
      <sz val="9"/>
      <color indexed="81"/>
      <name val="Tahoma"/>
      <family val="2"/>
    </font>
    <font>
      <sz val="10.5"/>
      <color theme="1"/>
      <name val="仿宋"/>
      <family val="3"/>
      <charset val="134"/>
    </font>
    <font>
      <sz val="10.5"/>
      <color theme="1"/>
      <name val="仿宋_GB2312"/>
      <family val="3"/>
      <charset val="134"/>
    </font>
    <font>
      <b/>
      <sz val="16"/>
      <color theme="1"/>
      <name val="宋体"/>
      <family val="3"/>
      <charset val="134"/>
      <scheme val="minor"/>
    </font>
    <font>
      <u/>
      <sz val="11"/>
      <color theme="10"/>
      <name val="宋体"/>
      <family val="3"/>
      <charset val="134"/>
      <scheme val="minor"/>
    </font>
    <font>
      <b/>
      <sz val="10"/>
      <color indexed="81"/>
      <name val="Tahoma"/>
      <family val="2"/>
    </font>
    <font>
      <b/>
      <sz val="10"/>
      <color indexed="81"/>
      <name val="宋体"/>
      <family val="3"/>
      <charset val="134"/>
    </font>
    <font>
      <sz val="10"/>
      <color indexed="81"/>
      <name val="Tahoma"/>
      <family val="2"/>
    </font>
    <font>
      <sz val="10"/>
      <color indexed="81"/>
      <name val="宋体"/>
      <family val="3"/>
      <charset val="134"/>
    </font>
    <font>
      <b/>
      <sz val="16"/>
      <color theme="1"/>
      <name val="宋体"/>
      <family val="3"/>
      <charset val="134"/>
    </font>
    <font>
      <b/>
      <sz val="16"/>
      <color theme="1"/>
      <name val="Calibri"/>
      <family val="2"/>
    </font>
    <font>
      <b/>
      <sz val="11"/>
      <color theme="1"/>
      <name val="楷体_GB2312"/>
      <family val="3"/>
      <charset val="134"/>
    </font>
    <font>
      <b/>
      <u/>
      <sz val="10.5"/>
      <color theme="1"/>
      <name val="仿宋_GB2312"/>
      <family val="3"/>
      <charset val="134"/>
    </font>
    <font>
      <b/>
      <sz val="12"/>
      <color theme="1"/>
      <name val="仿宋_GB2312"/>
      <family val="3"/>
      <charset val="134"/>
    </font>
    <font>
      <b/>
      <sz val="12"/>
      <color theme="1"/>
      <name val="宋体"/>
      <family val="3"/>
      <charset val="134"/>
    </font>
    <font>
      <sz val="11"/>
      <color theme="1"/>
      <name val="楷体_GB2312"/>
      <family val="3"/>
      <charset val="134"/>
    </font>
    <font>
      <b/>
      <sz val="10"/>
      <name val="宋体"/>
      <family val="3"/>
      <charset val="134"/>
      <scheme val="minor"/>
    </font>
    <font>
      <sz val="10"/>
      <color theme="1"/>
      <name val="宋体"/>
      <family val="3"/>
      <charset val="134"/>
      <scheme val="minor"/>
    </font>
    <font>
      <sz val="12"/>
      <name val="宋体"/>
      <family val="3"/>
      <charset val="134"/>
      <scheme val="minor"/>
    </font>
    <font>
      <b/>
      <sz val="12"/>
      <color rgb="FFFF0000"/>
      <name val="宋体"/>
      <family val="3"/>
      <charset val="134"/>
    </font>
    <font>
      <b/>
      <sz val="10"/>
      <color theme="1"/>
      <name val="宋体"/>
      <family val="3"/>
      <charset val="134"/>
      <scheme val="minor"/>
    </font>
    <font>
      <b/>
      <sz val="10"/>
      <color indexed="10"/>
      <name val="宋体"/>
      <family val="3"/>
      <charset val="134"/>
    </font>
    <font>
      <b/>
      <sz val="10"/>
      <name val="宋体"/>
      <family val="2"/>
      <charset val="134"/>
      <scheme val="minor"/>
    </font>
    <font>
      <b/>
      <sz val="10"/>
      <color theme="1"/>
      <name val="宋体"/>
      <family val="3"/>
      <charset val="134"/>
    </font>
    <font>
      <sz val="10"/>
      <color theme="9" tint="-0.249977111117893"/>
      <name val="宋体"/>
      <family val="3"/>
      <charset val="134"/>
    </font>
    <font>
      <sz val="10"/>
      <color theme="9" tint="-0.249977111117893"/>
      <name val="宋体"/>
      <family val="3"/>
      <charset val="134"/>
      <scheme val="minor"/>
    </font>
    <font>
      <b/>
      <sz val="9"/>
      <name val="宋体"/>
      <family val="3"/>
      <charset val="134"/>
    </font>
    <font>
      <b/>
      <sz val="9"/>
      <name val="宋体"/>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9" tint="0.79985961485641044"/>
        <bgColor indexed="64"/>
      </patternFill>
    </fill>
    <fill>
      <patternFill patternType="solid">
        <fgColor theme="8" tint="0.79985961485641044"/>
        <bgColor indexed="64"/>
      </patternFill>
    </fill>
    <fill>
      <patternFill patternType="solid">
        <fgColor theme="9" tint="-0.249977111117893"/>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indexed="26"/>
        <bgColor indexed="64"/>
      </patternFill>
    </fill>
    <fill>
      <patternFill patternType="solid">
        <fgColor indexed="22"/>
        <bgColor indexed="64"/>
      </patternFill>
    </fill>
    <fill>
      <patternFill patternType="solid">
        <fgColor indexed="45"/>
        <bgColor indexed="64"/>
      </patternFill>
    </fill>
    <fill>
      <patternFill patternType="solid">
        <fgColor indexed="55"/>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rgb="FFFFFFFF"/>
        <bgColor indexed="64"/>
      </patternFill>
    </fill>
    <fill>
      <patternFill patternType="solid">
        <fgColor theme="6" tint="0.59999389629810485"/>
        <bgColor indexed="64"/>
      </patternFill>
    </fill>
  </fills>
  <borders count="8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top style="medium">
        <color auto="1"/>
      </top>
      <bottom/>
      <diagonal/>
    </border>
    <border>
      <left style="medium">
        <color auto="1"/>
      </left>
      <right/>
      <top/>
      <bottom/>
      <diagonal/>
    </border>
    <border>
      <left/>
      <right style="thin">
        <color auto="1"/>
      </right>
      <top/>
      <bottom/>
      <diagonal/>
    </border>
    <border>
      <left style="medium">
        <color auto="1"/>
      </left>
      <right/>
      <top/>
      <bottom style="thin">
        <color auto="1"/>
      </bottom>
      <diagonal/>
    </border>
    <border>
      <left style="medium">
        <color auto="1"/>
      </left>
      <right/>
      <top style="thin">
        <color auto="1"/>
      </top>
      <bottom style="thin">
        <color auto="1"/>
      </bottom>
      <diagonal/>
    </border>
    <border>
      <left/>
      <right style="thin">
        <color auto="1"/>
      </right>
      <top style="medium">
        <color auto="1"/>
      </top>
      <bottom style="medium">
        <color auto="1"/>
      </bottom>
      <diagonal/>
    </border>
    <border>
      <left/>
      <right/>
      <top/>
      <bottom style="thick">
        <color indexed="22"/>
      </bottom>
      <diagonal/>
    </border>
    <border>
      <left/>
      <right/>
      <top/>
      <bottom style="thick">
        <color indexed="62"/>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indexed="64"/>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rgb="FF000000"/>
      </right>
      <top/>
      <bottom style="medium">
        <color indexed="64"/>
      </bottom>
      <diagonal/>
    </border>
    <border>
      <left/>
      <right style="medium">
        <color rgb="FF000000"/>
      </right>
      <top/>
      <bottom/>
      <diagonal/>
    </border>
    <border>
      <left style="medium">
        <color indexed="64"/>
      </left>
      <right style="medium">
        <color indexed="64"/>
      </right>
      <top style="medium">
        <color auto="1"/>
      </top>
      <bottom/>
      <diagonal/>
    </border>
    <border>
      <left/>
      <right style="medium">
        <color rgb="FF000000"/>
      </right>
      <top style="medium">
        <color indexed="64"/>
      </top>
      <bottom/>
      <diagonal/>
    </border>
    <border>
      <left style="medium">
        <color rgb="FF000000"/>
      </left>
      <right/>
      <top/>
      <bottom/>
      <diagonal/>
    </border>
    <border>
      <left/>
      <right style="medium">
        <color indexed="64"/>
      </right>
      <top style="medium">
        <color indexed="64"/>
      </top>
      <bottom/>
      <diagonal/>
    </border>
    <border>
      <left/>
      <right style="thin">
        <color auto="1"/>
      </right>
      <top style="thin">
        <color indexed="64"/>
      </top>
      <bottom/>
      <diagonal/>
    </border>
    <border>
      <left/>
      <right style="medium">
        <color auto="1"/>
      </right>
      <top style="thin">
        <color auto="1"/>
      </top>
      <bottom style="thin">
        <color auto="1"/>
      </bottom>
      <diagonal/>
    </border>
    <border>
      <left/>
      <right style="thin">
        <color auto="1"/>
      </right>
      <top style="medium">
        <color auto="1"/>
      </top>
      <bottom/>
      <diagonal/>
    </border>
  </borders>
  <cellStyleXfs count="272">
    <xf numFmtId="0" fontId="0" fillId="0" borderId="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34" fillId="12" borderId="46" applyNumberFormat="0" applyAlignment="0" applyProtection="0">
      <alignment vertical="center"/>
    </xf>
    <xf numFmtId="0" fontId="19" fillId="11" borderId="43" applyNumberFormat="0" applyFont="0" applyAlignment="0" applyProtection="0">
      <alignment vertical="center"/>
    </xf>
    <xf numFmtId="0" fontId="38" fillId="16" borderId="0" applyNumberFormat="0" applyBorder="0" applyAlignment="0" applyProtection="0">
      <alignment vertical="center"/>
    </xf>
    <xf numFmtId="0" fontId="19" fillId="0" borderId="0">
      <alignment vertical="center"/>
    </xf>
    <xf numFmtId="0" fontId="35" fillId="13" borderId="0" applyNumberFormat="0" applyBorder="0" applyAlignment="0" applyProtection="0">
      <alignment vertical="center"/>
    </xf>
    <xf numFmtId="0" fontId="19" fillId="11" borderId="43" applyNumberFormat="0" applyFont="0" applyAlignment="0" applyProtection="0">
      <alignment vertical="center"/>
    </xf>
    <xf numFmtId="0" fontId="29" fillId="0" borderId="0" applyNumberFormat="0" applyFill="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0" fontId="27" fillId="0" borderId="41" applyNumberFormat="0" applyFill="0" applyAlignment="0" applyProtection="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26" fillId="0" borderId="40" applyNumberFormat="0" applyFill="0" applyAlignment="0" applyProtection="0">
      <alignment vertical="center"/>
    </xf>
    <xf numFmtId="0" fontId="35" fillId="13" borderId="0" applyNumberFormat="0" applyBorder="0" applyAlignment="0" applyProtection="0">
      <alignment vertical="center"/>
    </xf>
    <xf numFmtId="0" fontId="39" fillId="17" borderId="0" applyNumberFormat="0" applyBorder="0" applyAlignment="0" applyProtection="0">
      <alignment vertical="center"/>
    </xf>
    <xf numFmtId="0" fontId="27" fillId="0" borderId="41" applyNumberFormat="0" applyFill="0" applyAlignment="0" applyProtection="0">
      <alignment vertical="center"/>
    </xf>
    <xf numFmtId="0" fontId="26" fillId="0" borderId="40" applyNumberFormat="0" applyFill="0" applyAlignment="0" applyProtection="0">
      <alignment vertical="center"/>
    </xf>
    <xf numFmtId="9" fontId="19" fillId="0" borderId="0" applyFont="0" applyFill="0" applyBorder="0" applyAlignment="0" applyProtection="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27" fillId="0" borderId="41" applyNumberFormat="0" applyFill="0" applyAlignment="0" applyProtection="0">
      <alignment vertical="center"/>
    </xf>
    <xf numFmtId="0" fontId="27" fillId="0" borderId="41" applyNumberFormat="0" applyFill="0" applyAlignment="0" applyProtection="0">
      <alignment vertical="center"/>
    </xf>
    <xf numFmtId="0" fontId="33" fillId="12" borderId="45" applyNumberFormat="0" applyAlignment="0" applyProtection="0">
      <alignment vertical="center"/>
    </xf>
    <xf numFmtId="0" fontId="27" fillId="0" borderId="41" applyNumberFormat="0" applyFill="0" applyAlignment="0" applyProtection="0">
      <alignment vertical="center"/>
    </xf>
    <xf numFmtId="9" fontId="19" fillId="0" borderId="0" applyFont="0" applyFill="0" applyBorder="0" applyAlignment="0" applyProtection="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34" fillId="12" borderId="46" applyNumberFormat="0" applyAlignment="0" applyProtection="0">
      <alignment vertical="center"/>
    </xf>
    <xf numFmtId="0" fontId="27" fillId="0" borderId="41" applyNumberFormat="0" applyFill="0" applyAlignment="0" applyProtection="0">
      <alignment vertical="center"/>
    </xf>
    <xf numFmtId="0" fontId="33" fillId="12" borderId="45" applyNumberFormat="0" applyAlignment="0" applyProtection="0">
      <alignment vertical="center"/>
    </xf>
    <xf numFmtId="0" fontId="27" fillId="0" borderId="41" applyNumberFormat="0" applyFill="0" applyAlignment="0" applyProtection="0">
      <alignment vertical="center"/>
    </xf>
    <xf numFmtId="0" fontId="34" fillId="12" borderId="46" applyNumberFormat="0" applyAlignment="0" applyProtection="0">
      <alignment vertical="center"/>
    </xf>
    <xf numFmtId="0" fontId="27" fillId="0" borderId="41" applyNumberFormat="0" applyFill="0" applyAlignment="0" applyProtection="0">
      <alignment vertical="center"/>
    </xf>
    <xf numFmtId="0" fontId="27" fillId="0" borderId="41" applyNumberFormat="0" applyFill="0" applyAlignment="0" applyProtection="0">
      <alignment vertical="center"/>
    </xf>
    <xf numFmtId="0" fontId="39" fillId="17" borderId="0" applyNumberFormat="0" applyBorder="0" applyAlignment="0" applyProtection="0">
      <alignment vertical="center"/>
    </xf>
    <xf numFmtId="0" fontId="34" fillId="12" borderId="46" applyNumberFormat="0" applyAlignment="0" applyProtection="0">
      <alignment vertical="center"/>
    </xf>
    <xf numFmtId="0" fontId="29" fillId="0" borderId="0" applyNumberFormat="0" applyFill="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9" fontId="19" fillId="0" borderId="0" applyFont="0" applyFill="0" applyBorder="0" applyAlignment="0" applyProtection="0">
      <alignment vertical="center"/>
    </xf>
    <xf numFmtId="0" fontId="27" fillId="0" borderId="41" applyNumberFormat="0" applyFill="0" applyAlignment="0" applyProtection="0">
      <alignment vertical="center"/>
    </xf>
    <xf numFmtId="0" fontId="29" fillId="0" borderId="0" applyNumberFormat="0" applyFill="0" applyBorder="0" applyAlignment="0" applyProtection="0">
      <alignment vertical="center"/>
    </xf>
    <xf numFmtId="0" fontId="27" fillId="0" borderId="41" applyNumberFormat="0" applyFill="0" applyAlignment="0" applyProtection="0">
      <alignment vertical="center"/>
    </xf>
    <xf numFmtId="0" fontId="29" fillId="0" borderId="0" applyNumberFormat="0" applyFill="0" applyBorder="0" applyAlignment="0" applyProtection="0">
      <alignment vertical="center"/>
    </xf>
    <xf numFmtId="0" fontId="27" fillId="0" borderId="41" applyNumberFormat="0" applyFill="0" applyAlignment="0" applyProtection="0">
      <alignment vertical="center"/>
    </xf>
    <xf numFmtId="0" fontId="27" fillId="0" borderId="41" applyNumberFormat="0" applyFill="0" applyAlignment="0" applyProtection="0">
      <alignment vertical="center"/>
    </xf>
    <xf numFmtId="0" fontId="27" fillId="0" borderId="41"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26" fillId="0" borderId="40"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38" fillId="16" borderId="0" applyNumberFormat="0" applyBorder="0" applyAlignment="0" applyProtection="0">
      <alignment vertical="center"/>
    </xf>
    <xf numFmtId="0" fontId="40" fillId="0" borderId="48" applyNumberFormat="0" applyFill="0" applyAlignment="0" applyProtection="0">
      <alignment vertical="center"/>
    </xf>
    <xf numFmtId="0" fontId="38" fillId="16" borderId="0" applyNumberFormat="0" applyBorder="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48" applyNumberFormat="0" applyFill="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36" fillId="14" borderId="47" applyNumberForma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29" fillId="0" borderId="0" applyNumberFormat="0" applyFill="0" applyBorder="0" applyAlignment="0" applyProtection="0">
      <alignment vertical="center"/>
    </xf>
    <xf numFmtId="0" fontId="35" fillId="13" borderId="0" applyNumberFormat="0" applyBorder="0" applyAlignment="0" applyProtection="0">
      <alignment vertical="center"/>
    </xf>
    <xf numFmtId="0" fontId="29" fillId="0" borderId="0" applyNumberFormat="0" applyFill="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0" fontId="29" fillId="0" borderId="0" applyNumberFormat="0" applyFill="0" applyBorder="0" applyAlignment="0" applyProtection="0">
      <alignment vertical="center"/>
    </xf>
    <xf numFmtId="0" fontId="34" fillId="12" borderId="46" applyNumberFormat="0" applyAlignment="0" applyProtection="0">
      <alignment vertical="center"/>
    </xf>
    <xf numFmtId="0" fontId="35" fillId="13"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16" borderId="0" applyNumberFormat="0" applyBorder="0" applyAlignment="0" applyProtection="0">
      <alignment vertical="center"/>
    </xf>
    <xf numFmtId="0" fontId="19" fillId="0" borderId="0">
      <alignment vertical="center"/>
    </xf>
    <xf numFmtId="0" fontId="19" fillId="11" borderId="43" applyNumberFormat="0" applyFont="0" applyAlignment="0" applyProtection="0">
      <alignment vertical="center"/>
    </xf>
    <xf numFmtId="0" fontId="38" fillId="16" borderId="0" applyNumberFormat="0" applyBorder="0" applyAlignment="0" applyProtection="0">
      <alignment vertical="center"/>
    </xf>
    <xf numFmtId="0" fontId="19" fillId="0" borderId="0">
      <alignment vertical="center"/>
    </xf>
    <xf numFmtId="0" fontId="19" fillId="11" borderId="43" applyNumberFormat="0" applyFont="0" applyAlignment="0" applyProtection="0">
      <alignment vertical="center"/>
    </xf>
    <xf numFmtId="0" fontId="38" fillId="16" borderId="0" applyNumberFormat="0" applyBorder="0" applyAlignment="0" applyProtection="0">
      <alignment vertical="center"/>
    </xf>
    <xf numFmtId="0" fontId="19" fillId="0" borderId="0">
      <alignment vertical="center"/>
    </xf>
    <xf numFmtId="0" fontId="19" fillId="11" borderId="43" applyNumberFormat="0" applyFont="0" applyAlignment="0" applyProtection="0">
      <alignment vertical="center"/>
    </xf>
    <xf numFmtId="0" fontId="38" fillId="16" borderId="0" applyNumberFormat="0" applyBorder="0" applyAlignment="0" applyProtection="0">
      <alignment vertical="center"/>
    </xf>
    <xf numFmtId="0" fontId="19" fillId="0" borderId="0">
      <alignment vertical="center"/>
    </xf>
    <xf numFmtId="0" fontId="19" fillId="11" borderId="43" applyNumberFormat="0" applyFont="0" applyAlignment="0" applyProtection="0">
      <alignment vertical="center"/>
    </xf>
    <xf numFmtId="0" fontId="38" fillId="16" borderId="0" applyNumberFormat="0" applyBorder="0" applyAlignment="0" applyProtection="0">
      <alignment vertical="center"/>
    </xf>
    <xf numFmtId="0" fontId="19" fillId="0" borderId="0">
      <alignment vertical="center"/>
    </xf>
    <xf numFmtId="0" fontId="19" fillId="11" borderId="43" applyNumberFormat="0" applyFont="0" applyAlignment="0" applyProtection="0">
      <alignment vertical="center"/>
    </xf>
    <xf numFmtId="0" fontId="19" fillId="0" borderId="0">
      <alignment vertical="center"/>
    </xf>
    <xf numFmtId="0" fontId="19"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32" fillId="0" borderId="0" applyNumberFormat="0" applyFill="0" applyBorder="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28" fillId="0" borderId="42" applyNumberFormat="0" applyFill="0" applyAlignment="0" applyProtection="0">
      <alignment vertical="center"/>
    </xf>
    <xf numFmtId="0" fontId="39" fillId="17" borderId="0" applyNumberFormat="0" applyBorder="0" applyAlignment="0" applyProtection="0">
      <alignment vertical="center"/>
    </xf>
    <xf numFmtId="0" fontId="34" fillId="12" borderId="46" applyNumberFormat="0" applyAlignment="0" applyProtection="0">
      <alignment vertical="center"/>
    </xf>
    <xf numFmtId="0" fontId="39" fillId="17" borderId="0" applyNumberFormat="0" applyBorder="0" applyAlignment="0" applyProtection="0">
      <alignment vertical="center"/>
    </xf>
    <xf numFmtId="0" fontId="34" fillId="12" borderId="46" applyNumberFormat="0" applyAlignment="0" applyProtection="0">
      <alignment vertical="center"/>
    </xf>
    <xf numFmtId="0" fontId="39" fillId="17" borderId="0" applyNumberFormat="0" applyBorder="0" applyAlignment="0" applyProtection="0">
      <alignment vertical="center"/>
    </xf>
    <xf numFmtId="0" fontId="34" fillId="12" borderId="46" applyNumberFormat="0" applyAlignment="0" applyProtection="0">
      <alignment vertical="center"/>
    </xf>
    <xf numFmtId="0" fontId="39" fillId="17" borderId="0" applyNumberFormat="0" applyBorder="0" applyAlignment="0" applyProtection="0">
      <alignment vertical="center"/>
    </xf>
    <xf numFmtId="0" fontId="34" fillId="12" borderId="46"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36" fillId="14" borderId="47" applyNumberFormat="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3" fillId="12" borderId="45" applyNumberFormat="0" applyAlignment="0" applyProtection="0">
      <alignment vertical="center"/>
    </xf>
    <xf numFmtId="0" fontId="31" fillId="0" borderId="44" applyNumberFormat="0" applyFill="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3" fillId="12" borderId="45" applyNumberFormat="0" applyAlignment="0" applyProtection="0">
      <alignment vertical="center"/>
    </xf>
    <xf numFmtId="0" fontId="33" fillId="12" borderId="45" applyNumberFormat="0" applyAlignment="0" applyProtection="0">
      <alignment vertical="center"/>
    </xf>
    <xf numFmtId="0" fontId="33" fillId="12" borderId="45" applyNumberFormat="0" applyAlignment="0" applyProtection="0">
      <alignment vertical="center"/>
    </xf>
    <xf numFmtId="0" fontId="33" fillId="12" borderId="45" applyNumberFormat="0" applyAlignment="0" applyProtection="0">
      <alignment vertical="center"/>
    </xf>
    <xf numFmtId="0" fontId="33" fillId="12" borderId="45" applyNumberFormat="0" applyAlignment="0" applyProtection="0">
      <alignment vertical="center"/>
    </xf>
    <xf numFmtId="0" fontId="33" fillId="12" borderId="45"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37" fillId="15" borderId="46" applyNumberForma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9" fillId="11" borderId="43" applyNumberFormat="0" applyFont="0" applyAlignment="0" applyProtection="0">
      <alignment vertical="center"/>
    </xf>
    <xf numFmtId="0" fontId="11" fillId="0" borderId="0">
      <alignment vertical="center"/>
    </xf>
    <xf numFmtId="0" fontId="11" fillId="0" borderId="0">
      <alignment vertical="center"/>
    </xf>
    <xf numFmtId="0" fontId="63" fillId="0" borderId="0" applyNumberFormat="0" applyFill="0" applyBorder="0" applyAlignment="0" applyProtection="0">
      <alignment vertical="center"/>
    </xf>
    <xf numFmtId="0" fontId="21" fillId="0" borderId="0"/>
    <xf numFmtId="0" fontId="21" fillId="0" borderId="0"/>
    <xf numFmtId="43" fontId="3" fillId="0" borderId="0" applyFont="0" applyFill="0" applyBorder="0" applyAlignment="0" applyProtection="0">
      <alignment vertical="center"/>
    </xf>
    <xf numFmtId="0" fontId="3" fillId="0" borderId="0">
      <alignment vertical="center"/>
    </xf>
    <xf numFmtId="0" fontId="2" fillId="0" borderId="0">
      <alignment vertical="center"/>
    </xf>
    <xf numFmtId="0" fontId="30" fillId="0" borderId="0">
      <alignment vertical="center"/>
    </xf>
    <xf numFmtId="0" fontId="2" fillId="0" borderId="0">
      <alignment vertical="center"/>
    </xf>
    <xf numFmtId="0" fontId="19" fillId="0" borderId="0">
      <alignment vertical="center"/>
    </xf>
    <xf numFmtId="43" fontId="2" fillId="0" borderId="0" applyFont="0" applyFill="0" applyBorder="0" applyAlignment="0" applyProtection="0">
      <alignment vertical="center"/>
    </xf>
    <xf numFmtId="0" fontId="21" fillId="0" borderId="0"/>
    <xf numFmtId="0" fontId="1"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1" fillId="0" borderId="0">
      <alignment vertical="center"/>
    </xf>
  </cellStyleXfs>
  <cellXfs count="935">
    <xf numFmtId="0" fontId="0" fillId="0" borderId="0" xfId="0">
      <alignment vertical="center"/>
    </xf>
    <xf numFmtId="0" fontId="0" fillId="2" borderId="0" xfId="0" applyFill="1">
      <alignment vertical="center"/>
    </xf>
    <xf numFmtId="0" fontId="0" fillId="2" borderId="0" xfId="0" applyFill="1" applyAlignment="1">
      <alignment horizontal="center" vertical="center"/>
    </xf>
    <xf numFmtId="176" fontId="13" fillId="2" borderId="4" xfId="8" applyNumberFormat="1" applyFont="1" applyFill="1" applyBorder="1" applyAlignment="1">
      <alignment horizontal="right" vertical="center" wrapText="1"/>
    </xf>
    <xf numFmtId="0" fontId="18" fillId="2" borderId="0" xfId="8" applyFont="1" applyFill="1" applyBorder="1" applyAlignment="1">
      <alignment horizontal="right" vertical="center"/>
    </xf>
    <xf numFmtId="0" fontId="20" fillId="2" borderId="0" xfId="8" applyFont="1" applyFill="1" applyAlignment="1">
      <alignment horizontal="center" vertical="center"/>
    </xf>
    <xf numFmtId="176" fontId="13" fillId="2" borderId="6" xfId="8" applyNumberFormat="1" applyFont="1" applyFill="1" applyBorder="1" applyAlignment="1">
      <alignment horizontal="right" vertical="center"/>
    </xf>
    <xf numFmtId="176" fontId="13" fillId="2" borderId="6" xfId="8" applyNumberFormat="1" applyFont="1" applyFill="1" applyBorder="1" applyAlignment="1">
      <alignment horizontal="right" vertical="center" wrapText="1"/>
    </xf>
    <xf numFmtId="0" fontId="18" fillId="2" borderId="1" xfId="140" applyNumberFormat="1" applyFont="1" applyFill="1" applyBorder="1" applyAlignment="1">
      <alignment horizontal="center" vertical="center" wrapText="1"/>
    </xf>
    <xf numFmtId="0" fontId="18" fillId="2" borderId="2" xfId="140" applyNumberFormat="1" applyFont="1" applyFill="1" applyBorder="1" applyAlignment="1">
      <alignment horizontal="center" vertical="center" wrapText="1"/>
    </xf>
    <xf numFmtId="0" fontId="18" fillId="2" borderId="7" xfId="140" applyNumberFormat="1" applyFont="1" applyFill="1" applyBorder="1" applyAlignment="1">
      <alignment horizontal="center" vertical="center" wrapText="1"/>
    </xf>
    <xf numFmtId="0" fontId="18" fillId="2" borderId="1" xfId="143" applyNumberFormat="1" applyFont="1" applyFill="1" applyBorder="1" applyAlignment="1">
      <alignment horizontal="center" vertical="center" wrapText="1"/>
    </xf>
    <xf numFmtId="0" fontId="18" fillId="2" borderId="2" xfId="143" applyNumberFormat="1" applyFont="1" applyFill="1" applyBorder="1" applyAlignment="1">
      <alignment horizontal="center" vertical="center" wrapText="1"/>
    </xf>
    <xf numFmtId="0" fontId="18" fillId="2" borderId="7" xfId="143" applyNumberFormat="1" applyFont="1" applyFill="1" applyBorder="1" applyAlignment="1">
      <alignment horizontal="center" vertical="center" wrapText="1"/>
    </xf>
    <xf numFmtId="0" fontId="13" fillId="5" borderId="3" xfId="143" applyNumberFormat="1" applyFont="1" applyFill="1" applyBorder="1" applyAlignment="1">
      <alignment horizontal="center" vertical="center" wrapText="1"/>
    </xf>
    <xf numFmtId="0" fontId="14" fillId="5" borderId="4" xfId="143" applyNumberFormat="1" applyFont="1" applyFill="1" applyBorder="1" applyAlignment="1">
      <alignment horizontal="center" vertical="center" wrapText="1"/>
    </xf>
    <xf numFmtId="0" fontId="13" fillId="5" borderId="8" xfId="143" applyNumberFormat="1" applyFont="1" applyFill="1" applyBorder="1" applyAlignment="1">
      <alignment horizontal="left" vertical="center" wrapText="1"/>
    </xf>
    <xf numFmtId="0" fontId="13" fillId="5" borderId="19" xfId="143" applyNumberFormat="1" applyFont="1" applyFill="1" applyBorder="1" applyAlignment="1">
      <alignment horizontal="left" vertical="center" wrapText="1"/>
    </xf>
    <xf numFmtId="0" fontId="14" fillId="5" borderId="8" xfId="143" applyNumberFormat="1" applyFont="1" applyFill="1" applyBorder="1" applyAlignment="1">
      <alignment horizontal="left" vertical="center" wrapText="1"/>
    </xf>
    <xf numFmtId="0" fontId="13" fillId="6" borderId="3" xfId="143" applyNumberFormat="1" applyFont="1" applyFill="1" applyBorder="1" applyAlignment="1">
      <alignment horizontal="center" vertical="center" wrapText="1"/>
    </xf>
    <xf numFmtId="0" fontId="14" fillId="6" borderId="4" xfId="143" applyNumberFormat="1" applyFont="1" applyFill="1" applyBorder="1" applyAlignment="1">
      <alignment horizontal="center" vertical="center" wrapText="1"/>
    </xf>
    <xf numFmtId="0" fontId="14" fillId="6" borderId="8" xfId="143" applyNumberFormat="1" applyFont="1" applyFill="1" applyBorder="1" applyAlignment="1">
      <alignment horizontal="left" vertical="center" wrapText="1"/>
    </xf>
    <xf numFmtId="0" fontId="13" fillId="10" borderId="5" xfId="143" applyNumberFormat="1" applyFont="1" applyFill="1" applyBorder="1" applyAlignment="1">
      <alignment horizontal="center" vertical="center" wrapText="1"/>
    </xf>
    <xf numFmtId="0" fontId="14" fillId="10" borderId="6" xfId="143" applyNumberFormat="1" applyFont="1" applyFill="1" applyBorder="1" applyAlignment="1">
      <alignment horizontal="center" vertical="center" wrapText="1"/>
    </xf>
    <xf numFmtId="0" fontId="14" fillId="10" borderId="9" xfId="143" applyNumberFormat="1" applyFont="1" applyFill="1" applyBorder="1" applyAlignment="1">
      <alignment horizontal="left" vertical="center" wrapText="1"/>
    </xf>
    <xf numFmtId="0" fontId="13" fillId="2" borderId="50" xfId="140" applyNumberFormat="1" applyFont="1" applyFill="1" applyBorder="1" applyAlignment="1">
      <alignment horizontal="left" vertical="center" wrapText="1"/>
    </xf>
    <xf numFmtId="0" fontId="13" fillId="2" borderId="50" xfId="0" applyFont="1" applyFill="1" applyBorder="1" applyAlignment="1">
      <alignment horizontal="left" vertical="center" wrapText="1"/>
    </xf>
    <xf numFmtId="0" fontId="13" fillId="2" borderId="51" xfId="140" applyNumberFormat="1" applyFont="1" applyFill="1" applyBorder="1" applyAlignment="1">
      <alignment horizontal="left" vertical="center" wrapText="1"/>
    </xf>
    <xf numFmtId="0" fontId="17" fillId="2" borderId="50" xfId="0" applyFont="1" applyFill="1" applyBorder="1" applyAlignment="1">
      <alignment horizontal="left" vertical="center" wrapText="1"/>
    </xf>
    <xf numFmtId="0" fontId="13" fillId="2" borderId="57" xfId="140" applyNumberFormat="1" applyFont="1" applyFill="1" applyBorder="1" applyAlignment="1">
      <alignment horizontal="left" vertical="center" wrapText="1"/>
    </xf>
    <xf numFmtId="0" fontId="13" fillId="2" borderId="58" xfId="140" applyNumberFormat="1" applyFont="1" applyFill="1" applyBorder="1" applyAlignment="1">
      <alignment horizontal="left" vertical="center" wrapText="1"/>
    </xf>
    <xf numFmtId="0" fontId="45" fillId="2" borderId="0" xfId="0" applyFont="1" applyFill="1">
      <alignment vertical="center"/>
    </xf>
    <xf numFmtId="0" fontId="6" fillId="0" borderId="4"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8" fillId="3" borderId="4" xfId="0" applyFont="1" applyFill="1" applyBorder="1" applyAlignment="1">
      <alignment horizontal="right" vertical="center" wrapText="1"/>
    </xf>
    <xf numFmtId="0" fontId="51" fillId="2" borderId="4" xfId="155" applyFont="1" applyFill="1" applyBorder="1" applyAlignment="1">
      <alignment horizontal="left" vertical="center" wrapText="1"/>
    </xf>
    <xf numFmtId="0" fontId="51" fillId="2" borderId="4" xfId="155" applyFont="1" applyFill="1" applyBorder="1" applyAlignment="1">
      <alignment horizontal="center" vertical="center" wrapText="1"/>
    </xf>
    <xf numFmtId="0" fontId="51" fillId="2" borderId="4" xfId="155" applyFont="1" applyFill="1" applyBorder="1" applyAlignment="1">
      <alignment horizontal="right" vertical="center" wrapText="1"/>
    </xf>
    <xf numFmtId="0" fontId="50" fillId="2" borderId="4" xfId="0" applyFont="1" applyFill="1" applyBorder="1" applyAlignment="1">
      <alignment horizontal="right" vertical="center" wrapText="1"/>
    </xf>
    <xf numFmtId="0" fontId="24" fillId="2" borderId="4" xfId="146" applyFont="1" applyFill="1" applyBorder="1" applyAlignment="1">
      <alignment horizontal="left" vertical="center" wrapText="1"/>
    </xf>
    <xf numFmtId="0" fontId="24" fillId="2" borderId="4" xfId="146" applyFont="1" applyFill="1" applyBorder="1" applyAlignment="1">
      <alignment horizontal="center" vertical="center" wrapText="1"/>
    </xf>
    <xf numFmtId="0" fontId="24" fillId="2" borderId="4" xfId="146" applyFont="1" applyFill="1" applyBorder="1" applyAlignment="1">
      <alignment horizontal="right" vertical="center" wrapText="1"/>
    </xf>
    <xf numFmtId="0" fontId="24" fillId="2" borderId="4" xfId="146" applyFont="1" applyFill="1" applyBorder="1" applyAlignment="1">
      <alignment horizontal="right" vertical="center"/>
    </xf>
    <xf numFmtId="0" fontId="10" fillId="2" borderId="4" xfId="155" applyFont="1" applyFill="1" applyBorder="1" applyAlignment="1">
      <alignment horizontal="right" vertical="center"/>
    </xf>
    <xf numFmtId="0" fontId="51" fillId="2" borderId="4" xfId="8" applyFont="1" applyFill="1" applyBorder="1" applyAlignment="1">
      <alignment horizontal="left" vertical="center" wrapText="1"/>
    </xf>
    <xf numFmtId="0" fontId="51" fillId="2" borderId="4" xfId="8" applyFont="1" applyFill="1" applyBorder="1" applyAlignment="1">
      <alignment horizontal="right" vertical="center" wrapText="1"/>
    </xf>
    <xf numFmtId="0" fontId="51" fillId="2" borderId="4" xfId="134" applyFont="1" applyFill="1" applyBorder="1" applyAlignment="1">
      <alignment horizontal="left" vertical="center" wrapText="1"/>
    </xf>
    <xf numFmtId="0" fontId="51" fillId="2" borderId="4" xfId="134" applyFont="1" applyFill="1" applyBorder="1" applyAlignment="1">
      <alignment horizontal="center" vertical="center" wrapText="1"/>
    </xf>
    <xf numFmtId="0" fontId="10" fillId="2" borderId="4" xfId="134" applyFont="1" applyFill="1" applyBorder="1" applyAlignment="1">
      <alignment horizontal="right" vertical="center"/>
    </xf>
    <xf numFmtId="0" fontId="51" fillId="2" borderId="4" xfId="134" applyFont="1" applyFill="1" applyBorder="1" applyAlignment="1">
      <alignment horizontal="right" vertical="center" wrapText="1"/>
    </xf>
    <xf numFmtId="0" fontId="10" fillId="2" borderId="4" xfId="0" applyFont="1" applyFill="1" applyBorder="1" applyAlignment="1">
      <alignment horizontal="left" vertical="center"/>
    </xf>
    <xf numFmtId="0" fontId="10" fillId="2" borderId="4" xfId="0" applyFont="1" applyFill="1" applyBorder="1" applyAlignment="1">
      <alignment horizontal="right" vertical="center"/>
    </xf>
    <xf numFmtId="0" fontId="51" fillId="2" borderId="4" xfId="152" applyFont="1" applyFill="1" applyBorder="1" applyAlignment="1">
      <alignment horizontal="left" vertical="center" wrapText="1"/>
    </xf>
    <xf numFmtId="0" fontId="51" fillId="2" borderId="4" xfId="152" applyFont="1" applyFill="1" applyBorder="1" applyAlignment="1">
      <alignment horizontal="right" vertical="center" wrapText="1"/>
    </xf>
    <xf numFmtId="0" fontId="52" fillId="2" borderId="4" xfId="152" applyFont="1" applyFill="1" applyBorder="1" applyAlignment="1">
      <alignment horizontal="right" vertical="center" wrapText="1"/>
    </xf>
    <xf numFmtId="0" fontId="51" fillId="2" borderId="4" xfId="154" applyFont="1" applyFill="1" applyBorder="1" applyAlignment="1">
      <alignment horizontal="left" vertical="center" wrapText="1"/>
    </xf>
    <xf numFmtId="0" fontId="51" fillId="2" borderId="4" xfId="154" applyFont="1" applyFill="1" applyBorder="1" applyAlignment="1">
      <alignment horizontal="right" vertical="center" wrapText="1"/>
    </xf>
    <xf numFmtId="0" fontId="51" fillId="2" borderId="4" xfId="135" applyFont="1" applyFill="1" applyBorder="1" applyAlignment="1">
      <alignment horizontal="left" vertical="center" wrapText="1"/>
    </xf>
    <xf numFmtId="0" fontId="51" fillId="2" borderId="4" xfId="135" applyFont="1" applyFill="1" applyBorder="1" applyAlignment="1">
      <alignment horizontal="right" vertical="center" wrapText="1"/>
    </xf>
    <xf numFmtId="0" fontId="50" fillId="2" borderId="4" xfId="0" applyFont="1" applyFill="1" applyBorder="1" applyAlignment="1">
      <alignment horizontal="left" vertical="center" wrapText="1"/>
    </xf>
    <xf numFmtId="0" fontId="50" fillId="18" borderId="4" xfId="0" applyFont="1" applyFill="1" applyBorder="1" applyAlignment="1">
      <alignment horizontal="center" vertical="center" wrapText="1"/>
    </xf>
    <xf numFmtId="0" fontId="50" fillId="18" borderId="4" xfId="0" applyFont="1" applyFill="1" applyBorder="1" applyAlignment="1">
      <alignment horizontal="right" vertical="center" wrapText="1"/>
    </xf>
    <xf numFmtId="0" fontId="50" fillId="2" borderId="4" xfId="0" applyFont="1" applyFill="1" applyBorder="1" applyAlignment="1">
      <alignment horizontal="center" vertical="center" wrapText="1"/>
    </xf>
    <xf numFmtId="0" fontId="24" fillId="2" borderId="4" xfId="149" applyFont="1" applyFill="1" applyBorder="1" applyAlignment="1">
      <alignment horizontal="left" vertical="center" wrapText="1"/>
    </xf>
    <xf numFmtId="0" fontId="24" fillId="2" borderId="4" xfId="149" applyFont="1" applyFill="1" applyBorder="1" applyAlignment="1">
      <alignment horizontal="right" vertical="center" wrapText="1"/>
    </xf>
    <xf numFmtId="0" fontId="24" fillId="2" borderId="4" xfId="149" applyFont="1" applyFill="1" applyBorder="1" applyAlignment="1">
      <alignment horizontal="right" vertical="center"/>
    </xf>
    <xf numFmtId="0" fontId="54" fillId="2" borderId="4" xfId="136" applyFont="1" applyFill="1" applyBorder="1" applyAlignment="1">
      <alignment horizontal="right" vertical="center" wrapText="1"/>
    </xf>
    <xf numFmtId="0" fontId="54" fillId="2" borderId="4" xfId="136" applyFont="1" applyFill="1" applyBorder="1" applyAlignment="1">
      <alignment vertical="center" wrapText="1"/>
    </xf>
    <xf numFmtId="0" fontId="10" fillId="2" borderId="4" xfId="136" applyFont="1" applyFill="1" applyBorder="1" applyAlignment="1">
      <alignment vertical="center"/>
    </xf>
    <xf numFmtId="0" fontId="55" fillId="2" borderId="4" xfId="0" applyFont="1" applyFill="1" applyBorder="1" applyAlignment="1">
      <alignment horizontal="left" vertical="center" wrapText="1"/>
    </xf>
    <xf numFmtId="0" fontId="55" fillId="2" borderId="4" xfId="0" applyFont="1" applyFill="1" applyBorder="1" applyAlignment="1">
      <alignment horizontal="center" vertical="center" wrapText="1"/>
    </xf>
    <xf numFmtId="0" fontId="54" fillId="2" borderId="4" xfId="136" applyFont="1" applyFill="1" applyBorder="1" applyAlignment="1">
      <alignment horizontal="left" vertical="center" wrapText="1"/>
    </xf>
    <xf numFmtId="0" fontId="54" fillId="2" borderId="4" xfId="136" applyFont="1" applyFill="1" applyBorder="1" applyAlignment="1">
      <alignment horizontal="center" vertical="center" wrapText="1"/>
    </xf>
    <xf numFmtId="0" fontId="50" fillId="2" borderId="57" xfId="0" applyFont="1" applyFill="1" applyBorder="1" applyAlignment="1">
      <alignment horizontal="center" vertical="center" wrapText="1"/>
    </xf>
    <xf numFmtId="0" fontId="50" fillId="2" borderId="57" xfId="0" applyFont="1" applyFill="1" applyBorder="1" applyAlignment="1">
      <alignment horizontal="right" vertical="center" wrapText="1"/>
    </xf>
    <xf numFmtId="0" fontId="50" fillId="2" borderId="59" xfId="0" applyFont="1" applyFill="1" applyBorder="1" applyAlignment="1">
      <alignment horizontal="center" vertical="center" wrapText="1"/>
    </xf>
    <xf numFmtId="0" fontId="50" fillId="2" borderId="59" xfId="0" applyFont="1" applyFill="1" applyBorder="1" applyAlignment="1">
      <alignment horizontal="right" vertical="center" wrapText="1"/>
    </xf>
    <xf numFmtId="0" fontId="0" fillId="2" borderId="0" xfId="0" applyFill="1" applyAlignment="1">
      <alignment vertical="center"/>
    </xf>
    <xf numFmtId="0" fontId="0" fillId="2" borderId="0" xfId="0" applyFill="1" applyAlignment="1">
      <alignment horizontal="left" vertical="center"/>
    </xf>
    <xf numFmtId="0" fontId="0" fillId="2" borderId="0" xfId="0" applyFill="1" applyBorder="1" applyAlignment="1">
      <alignment horizontal="center" vertical="center"/>
    </xf>
    <xf numFmtId="176" fontId="0" fillId="2" borderId="0" xfId="0" applyNumberFormat="1" applyFill="1">
      <alignment vertical="center"/>
    </xf>
    <xf numFmtId="0" fontId="0" fillId="2" borderId="50" xfId="0" applyFill="1" applyBorder="1">
      <alignment vertical="center"/>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8" fillId="3" borderId="50" xfId="0" applyFont="1" applyFill="1" applyBorder="1" applyAlignment="1">
      <alignment horizontal="right" vertical="center" wrapText="1"/>
    </xf>
    <xf numFmtId="0" fontId="8" fillId="3" borderId="62" xfId="0" applyFont="1" applyFill="1" applyBorder="1" applyAlignment="1">
      <alignment horizontal="right"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0" fontId="30" fillId="2" borderId="50" xfId="0" applyFont="1" applyFill="1" applyBorder="1" applyAlignment="1">
      <alignment horizontal="center" vertical="center"/>
    </xf>
    <xf numFmtId="176" fontId="30" fillId="2" borderId="62" xfId="0" applyNumberFormat="1" applyFont="1" applyFill="1" applyBorder="1" applyAlignment="1">
      <alignment horizontal="center" vertical="center"/>
    </xf>
    <xf numFmtId="0" fontId="0" fillId="19" borderId="50" xfId="0" applyFill="1" applyBorder="1">
      <alignment vertical="center"/>
    </xf>
    <xf numFmtId="0" fontId="51" fillId="2" borderId="50" xfId="155" applyFont="1" applyFill="1" applyBorder="1" applyAlignment="1">
      <alignment horizontal="left" vertical="center" wrapText="1"/>
    </xf>
    <xf numFmtId="0" fontId="51" fillId="2" borderId="50" xfId="155" applyFont="1" applyFill="1" applyBorder="1" applyAlignment="1">
      <alignment horizontal="center" vertical="center" wrapText="1"/>
    </xf>
    <xf numFmtId="0" fontId="51" fillId="2" borderId="50" xfId="155" applyFont="1" applyFill="1" applyBorder="1" applyAlignment="1">
      <alignment horizontal="right" vertical="center" wrapText="1"/>
    </xf>
    <xf numFmtId="0" fontId="50" fillId="2" borderId="50" xfId="0" applyFont="1" applyFill="1" applyBorder="1" applyAlignment="1">
      <alignment horizontal="right" vertical="center" wrapText="1"/>
    </xf>
    <xf numFmtId="0" fontId="50" fillId="2" borderId="62" xfId="0" applyFont="1" applyFill="1" applyBorder="1" applyAlignment="1">
      <alignment horizontal="right" vertical="center" wrapText="1"/>
    </xf>
    <xf numFmtId="0" fontId="63" fillId="3" borderId="49" xfId="257" applyFill="1" applyBorder="1" applyAlignment="1">
      <alignment horizontal="right" vertical="center"/>
    </xf>
    <xf numFmtId="0" fontId="63" fillId="3" borderId="50" xfId="257" applyFill="1" applyBorder="1" applyAlignment="1">
      <alignment horizontal="right" vertical="center"/>
    </xf>
    <xf numFmtId="0" fontId="10" fillId="8" borderId="50" xfId="0" applyFont="1" applyFill="1" applyBorder="1" applyAlignment="1">
      <alignment horizontal="right" vertical="center"/>
    </xf>
    <xf numFmtId="0" fontId="10" fillId="0" borderId="50" xfId="0" applyFont="1" applyFill="1" applyBorder="1" applyAlignment="1">
      <alignment horizontal="right" vertical="center"/>
    </xf>
    <xf numFmtId="0" fontId="10" fillId="2" borderId="50" xfId="0" applyFont="1" applyFill="1" applyBorder="1" applyAlignment="1">
      <alignment horizontal="right" vertical="center"/>
    </xf>
    <xf numFmtId="176" fontId="10" fillId="2" borderId="62" xfId="0" applyNumberFormat="1" applyFont="1" applyFill="1" applyBorder="1" applyAlignment="1">
      <alignment horizontal="right" vertical="center"/>
    </xf>
    <xf numFmtId="0" fontId="50" fillId="2" borderId="51" xfId="0" applyFont="1" applyFill="1" applyBorder="1" applyAlignment="1">
      <alignment horizontal="right" vertical="center" wrapText="1"/>
    </xf>
    <xf numFmtId="0" fontId="63" fillId="0" borderId="0" xfId="257">
      <alignment vertical="center"/>
    </xf>
    <xf numFmtId="0" fontId="63" fillId="0" borderId="50" xfId="257" applyFill="1" applyBorder="1" applyAlignment="1">
      <alignment horizontal="right" vertical="center"/>
    </xf>
    <xf numFmtId="0" fontId="63" fillId="0" borderId="49" xfId="257" applyFill="1" applyBorder="1" applyAlignment="1">
      <alignment horizontal="right" vertical="center"/>
    </xf>
    <xf numFmtId="0" fontId="63" fillId="0" borderId="0" xfId="257" applyFill="1">
      <alignment vertical="center"/>
    </xf>
    <xf numFmtId="0" fontId="63" fillId="8" borderId="50" xfId="257" applyFill="1" applyBorder="1" applyAlignment="1">
      <alignment horizontal="right" vertical="center"/>
    </xf>
    <xf numFmtId="0" fontId="63" fillId="2" borderId="50" xfId="257" applyFill="1" applyBorder="1" applyAlignment="1">
      <alignment horizontal="right" vertical="center"/>
    </xf>
    <xf numFmtId="0" fontId="10" fillId="8" borderId="49" xfId="0" applyFont="1" applyFill="1" applyBorder="1" applyAlignment="1">
      <alignment horizontal="right" vertical="center"/>
    </xf>
    <xf numFmtId="0" fontId="24" fillId="2" borderId="50" xfId="146" applyFont="1" applyFill="1" applyBorder="1" applyAlignment="1">
      <alignment horizontal="left" vertical="center" wrapText="1"/>
    </xf>
    <xf numFmtId="0" fontId="24" fillId="2" borderId="50" xfId="146" applyFont="1" applyFill="1" applyBorder="1" applyAlignment="1">
      <alignment horizontal="center" vertical="center" wrapText="1"/>
    </xf>
    <xf numFmtId="0" fontId="24" fillId="2" borderId="50" xfId="146" applyFont="1" applyFill="1" applyBorder="1" applyAlignment="1">
      <alignment horizontal="right" vertical="center" wrapText="1"/>
    </xf>
    <xf numFmtId="0" fontId="63" fillId="2" borderId="49" xfId="257" applyFill="1" applyBorder="1" applyAlignment="1">
      <alignment horizontal="right" vertical="center"/>
    </xf>
    <xf numFmtId="0" fontId="50" fillId="0" borderId="62" xfId="0" applyFont="1" applyFill="1" applyBorder="1" applyAlignment="1">
      <alignment horizontal="right" vertical="center" wrapText="1"/>
    </xf>
    <xf numFmtId="0" fontId="24" fillId="2" borderId="50" xfId="146" applyFont="1" applyFill="1" applyBorder="1" applyAlignment="1">
      <alignment horizontal="right" vertical="center"/>
    </xf>
    <xf numFmtId="0" fontId="10" fillId="2" borderId="50" xfId="155" applyFont="1" applyFill="1" applyBorder="1" applyAlignment="1">
      <alignment horizontal="right" vertical="center"/>
    </xf>
    <xf numFmtId="0" fontId="51" fillId="2" borderId="50" xfId="8" applyFont="1" applyFill="1" applyBorder="1" applyAlignment="1">
      <alignment horizontal="left" vertical="center" wrapText="1"/>
    </xf>
    <xf numFmtId="0" fontId="51" fillId="2" borderId="50" xfId="8" applyFont="1" applyFill="1" applyBorder="1" applyAlignment="1">
      <alignment horizontal="right" vertical="center" wrapText="1"/>
    </xf>
    <xf numFmtId="0" fontId="51" fillId="2" borderId="50" xfId="134" applyFont="1" applyFill="1" applyBorder="1" applyAlignment="1">
      <alignment horizontal="left" vertical="center" wrapText="1"/>
    </xf>
    <xf numFmtId="0" fontId="51" fillId="2" borderId="50" xfId="134" applyFont="1" applyFill="1" applyBorder="1" applyAlignment="1">
      <alignment horizontal="center" vertical="center" wrapText="1"/>
    </xf>
    <xf numFmtId="0" fontId="10" fillId="2" borderId="50" xfId="134" applyFont="1" applyFill="1" applyBorder="1" applyAlignment="1">
      <alignment horizontal="right" vertical="center"/>
    </xf>
    <xf numFmtId="0" fontId="51" fillId="2" borderId="50" xfId="134" applyFont="1" applyFill="1" applyBorder="1" applyAlignment="1">
      <alignment horizontal="right" vertical="center" wrapText="1"/>
    </xf>
    <xf numFmtId="0" fontId="10" fillId="2" borderId="49" xfId="0" applyFont="1" applyFill="1" applyBorder="1" applyAlignment="1">
      <alignment horizontal="right" vertical="center"/>
    </xf>
    <xf numFmtId="0" fontId="10" fillId="2" borderId="50" xfId="0" applyFont="1" applyFill="1" applyBorder="1" applyAlignment="1">
      <alignment horizontal="left" vertical="center"/>
    </xf>
    <xf numFmtId="0" fontId="10" fillId="3" borderId="50" xfId="0" applyFont="1" applyFill="1" applyBorder="1" applyAlignment="1">
      <alignment horizontal="right" vertical="center"/>
    </xf>
    <xf numFmtId="0" fontId="0" fillId="3" borderId="0" xfId="0" applyFill="1">
      <alignment vertical="center"/>
    </xf>
    <xf numFmtId="0" fontId="51" fillId="2" borderId="50" xfId="152" applyFont="1" applyFill="1" applyBorder="1" applyAlignment="1">
      <alignment horizontal="left" vertical="center" wrapText="1"/>
    </xf>
    <xf numFmtId="0" fontId="51" fillId="2" borderId="50" xfId="152" applyFont="1" applyFill="1" applyBorder="1" applyAlignment="1">
      <alignment horizontal="right" vertical="center" wrapText="1"/>
    </xf>
    <xf numFmtId="0" fontId="52" fillId="2" borderId="50" xfId="152" applyFont="1" applyFill="1" applyBorder="1" applyAlignment="1">
      <alignment horizontal="right" vertical="center" wrapText="1"/>
    </xf>
    <xf numFmtId="0" fontId="51" fillId="2" borderId="50" xfId="154" applyFont="1" applyFill="1" applyBorder="1" applyAlignment="1">
      <alignment horizontal="left" vertical="center" wrapText="1"/>
    </xf>
    <xf numFmtId="0" fontId="51" fillId="2" borderId="50" xfId="154" applyFont="1" applyFill="1" applyBorder="1" applyAlignment="1">
      <alignment horizontal="right" vertical="center" wrapText="1"/>
    </xf>
    <xf numFmtId="0" fontId="10" fillId="3" borderId="49" xfId="0" applyFont="1" applyFill="1" applyBorder="1" applyAlignment="1">
      <alignment horizontal="right" vertical="center"/>
    </xf>
    <xf numFmtId="0" fontId="51" fillId="2" borderId="50" xfId="135" applyFont="1" applyFill="1" applyBorder="1" applyAlignment="1">
      <alignment horizontal="left" vertical="center" wrapText="1"/>
    </xf>
    <xf numFmtId="0" fontId="51" fillId="2" borderId="50" xfId="135" applyFont="1" applyFill="1" applyBorder="1" applyAlignment="1">
      <alignment horizontal="right" vertical="center" wrapText="1"/>
    </xf>
    <xf numFmtId="0" fontId="63" fillId="2" borderId="49" xfId="257" applyFill="1" applyBorder="1">
      <alignment vertical="center"/>
    </xf>
    <xf numFmtId="0" fontId="0" fillId="0" borderId="0" xfId="0" applyFill="1">
      <alignment vertical="center"/>
    </xf>
    <xf numFmtId="0" fontId="50" fillId="18" borderId="50" xfId="0" applyFont="1" applyFill="1" applyBorder="1" applyAlignment="1">
      <alignment horizontal="right" vertical="center" wrapText="1"/>
    </xf>
    <xf numFmtId="0" fontId="50" fillId="18" borderId="62" xfId="0" applyFont="1" applyFill="1" applyBorder="1" applyAlignment="1">
      <alignment horizontal="right" vertical="center" wrapText="1"/>
    </xf>
    <xf numFmtId="0" fontId="10" fillId="18" borderId="49" xfId="0" applyFont="1" applyFill="1" applyBorder="1" applyAlignment="1">
      <alignment horizontal="right" vertical="center"/>
    </xf>
    <xf numFmtId="0" fontId="10" fillId="18" borderId="50" xfId="0" applyFont="1" applyFill="1" applyBorder="1" applyAlignment="1">
      <alignment horizontal="right" vertical="center"/>
    </xf>
    <xf numFmtId="176" fontId="10" fillId="18" borderId="62" xfId="0" applyNumberFormat="1" applyFont="1" applyFill="1" applyBorder="1" applyAlignment="1">
      <alignment horizontal="right" vertical="center"/>
    </xf>
    <xf numFmtId="0" fontId="50" fillId="2" borderId="50" xfId="0" applyFont="1" applyFill="1" applyBorder="1" applyAlignment="1">
      <alignment horizontal="center" vertical="center" wrapText="1"/>
    </xf>
    <xf numFmtId="0" fontId="10" fillId="0" borderId="49" xfId="0" applyFont="1" applyFill="1" applyBorder="1" applyAlignment="1">
      <alignment horizontal="right" vertical="center"/>
    </xf>
    <xf numFmtId="0" fontId="24" fillId="2" borderId="50" xfId="149" applyFont="1" applyFill="1" applyBorder="1" applyAlignment="1">
      <alignment horizontal="left" vertical="center" wrapText="1"/>
    </xf>
    <xf numFmtId="0" fontId="24" fillId="2" borderId="50" xfId="149" applyFont="1" applyFill="1" applyBorder="1" applyAlignment="1">
      <alignment horizontal="right" vertical="center" wrapText="1"/>
    </xf>
    <xf numFmtId="0" fontId="24" fillId="2" borderId="50" xfId="149" applyFont="1" applyFill="1" applyBorder="1" applyAlignment="1">
      <alignment horizontal="right" vertical="center"/>
    </xf>
    <xf numFmtId="0" fontId="63" fillId="0" borderId="52" xfId="257" applyBorder="1">
      <alignment vertical="center"/>
    </xf>
    <xf numFmtId="0" fontId="63" fillId="2" borderId="63" xfId="257" applyFill="1" applyBorder="1" applyAlignment="1">
      <alignment horizontal="right" vertical="center"/>
    </xf>
    <xf numFmtId="0" fontId="54" fillId="2" borderId="50" xfId="136" applyFont="1" applyFill="1" applyBorder="1" applyAlignment="1">
      <alignment horizontal="right" vertical="center" wrapText="1"/>
    </xf>
    <xf numFmtId="0" fontId="54" fillId="2" borderId="50" xfId="136" applyFont="1" applyFill="1" applyBorder="1" applyAlignment="1">
      <alignment vertical="center" wrapText="1"/>
    </xf>
    <xf numFmtId="0" fontId="54" fillId="2" borderId="61" xfId="136" applyFont="1" applyFill="1" applyBorder="1" applyAlignment="1">
      <alignment vertical="center" wrapText="1"/>
    </xf>
    <xf numFmtId="0" fontId="10" fillId="2" borderId="66" xfId="136" applyFont="1" applyFill="1" applyBorder="1" applyAlignment="1">
      <alignment vertical="center"/>
    </xf>
    <xf numFmtId="0" fontId="10" fillId="0" borderId="50" xfId="0" applyFont="1" applyFill="1" applyBorder="1" applyAlignment="1">
      <alignment vertical="center"/>
    </xf>
    <xf numFmtId="0" fontId="10" fillId="2" borderId="50" xfId="0" applyFont="1" applyFill="1" applyBorder="1" applyAlignment="1">
      <alignment vertical="center"/>
    </xf>
    <xf numFmtId="0" fontId="0" fillId="0" borderId="50" xfId="0" applyFill="1" applyBorder="1">
      <alignment vertical="center"/>
    </xf>
    <xf numFmtId="0" fontId="54" fillId="2" borderId="63" xfId="136" applyFont="1" applyFill="1" applyBorder="1" applyAlignment="1">
      <alignment vertical="center" wrapText="1"/>
    </xf>
    <xf numFmtId="0" fontId="55" fillId="2" borderId="50" xfId="0" applyFont="1" applyFill="1" applyBorder="1" applyAlignment="1">
      <alignment horizontal="left" vertical="center" wrapText="1"/>
    </xf>
    <xf numFmtId="0" fontId="55" fillId="2" borderId="50" xfId="0" applyFont="1" applyFill="1" applyBorder="1" applyAlignment="1">
      <alignment horizontal="center" vertical="center" wrapText="1"/>
    </xf>
    <xf numFmtId="0" fontId="54" fillId="2" borderId="50" xfId="136" applyFont="1" applyFill="1" applyBorder="1" applyAlignment="1">
      <alignment horizontal="left" vertical="center" wrapText="1"/>
    </xf>
    <xf numFmtId="0" fontId="54" fillId="2" borderId="50" xfId="136" applyFont="1" applyFill="1" applyBorder="1" applyAlignment="1">
      <alignment horizontal="center" vertical="center" wrapText="1"/>
    </xf>
    <xf numFmtId="0" fontId="49" fillId="2" borderId="64" xfId="0" applyFont="1" applyFill="1" applyBorder="1" applyAlignment="1">
      <alignment horizontal="center" vertical="center" wrapText="1"/>
    </xf>
    <xf numFmtId="0" fontId="50" fillId="18" borderId="65" xfId="0" applyFont="1" applyFill="1" applyBorder="1" applyAlignment="1">
      <alignment horizontal="center" vertical="center" wrapText="1"/>
    </xf>
    <xf numFmtId="0" fontId="10" fillId="2" borderId="49" xfId="0" applyFont="1" applyFill="1" applyBorder="1">
      <alignment vertical="center"/>
    </xf>
    <xf numFmtId="0" fontId="10" fillId="2" borderId="50" xfId="0" applyFont="1" applyFill="1" applyBorder="1">
      <alignment vertical="center"/>
    </xf>
    <xf numFmtId="176" fontId="10" fillId="2" borderId="62" xfId="0" applyNumberFormat="1" applyFont="1" applyFill="1" applyBorder="1">
      <alignment vertical="center"/>
    </xf>
    <xf numFmtId="0" fontId="50" fillId="2" borderId="70" xfId="0" applyFont="1" applyFill="1" applyBorder="1" applyAlignment="1">
      <alignment horizontal="right" vertical="center" wrapText="1"/>
    </xf>
    <xf numFmtId="0" fontId="10" fillId="2" borderId="56" xfId="0" applyFont="1" applyFill="1" applyBorder="1">
      <alignment vertical="center"/>
    </xf>
    <xf numFmtId="0" fontId="10" fillId="2" borderId="57" xfId="0" applyFont="1" applyFill="1" applyBorder="1">
      <alignment vertical="center"/>
    </xf>
    <xf numFmtId="176" fontId="50" fillId="2" borderId="70" xfId="0" applyNumberFormat="1" applyFont="1" applyFill="1" applyBorder="1" applyAlignment="1">
      <alignment horizontal="right" vertical="center" wrapText="1"/>
    </xf>
    <xf numFmtId="0" fontId="50" fillId="2" borderId="4" xfId="0" applyFont="1" applyFill="1" applyBorder="1" applyAlignment="1">
      <alignment horizontal="left" vertical="center" wrapText="1"/>
    </xf>
    <xf numFmtId="0" fontId="50" fillId="2" borderId="4" xfId="0" applyFont="1" applyFill="1" applyBorder="1" applyAlignment="1">
      <alignment horizontal="center" vertical="center" wrapText="1"/>
    </xf>
    <xf numFmtId="0" fontId="50" fillId="18" borderId="4" xfId="0" applyFont="1" applyFill="1" applyBorder="1" applyAlignment="1">
      <alignment horizontal="center" vertical="center" wrapText="1"/>
    </xf>
    <xf numFmtId="0" fontId="50" fillId="2" borderId="59" xfId="0" applyFont="1" applyFill="1" applyBorder="1" applyAlignment="1">
      <alignment horizontal="center" vertical="center" wrapText="1"/>
    </xf>
    <xf numFmtId="0" fontId="6" fillId="0" borderId="4" xfId="0" applyFont="1" applyBorder="1" applyAlignment="1">
      <alignment horizontal="center" vertical="center" wrapText="1"/>
    </xf>
    <xf numFmtId="0" fontId="50" fillId="2" borderId="50" xfId="0" applyFont="1" applyFill="1" applyBorder="1" applyAlignment="1">
      <alignment horizontal="left" vertical="center" wrapText="1"/>
    </xf>
    <xf numFmtId="0" fontId="50" fillId="18" borderId="52" xfId="0" applyFont="1" applyFill="1" applyBorder="1" applyAlignment="1">
      <alignment horizontal="center" vertical="center" wrapText="1"/>
    </xf>
    <xf numFmtId="176" fontId="10" fillId="2" borderId="69" xfId="0" applyNumberFormat="1" applyFont="1" applyFill="1" applyBorder="1" applyAlignment="1">
      <alignment horizontal="right" vertical="center"/>
    </xf>
    <xf numFmtId="0" fontId="50" fillId="18" borderId="50" xfId="0" applyFont="1" applyFill="1" applyBorder="1" applyAlignment="1">
      <alignment horizontal="center" vertical="center" wrapText="1"/>
    </xf>
    <xf numFmtId="0" fontId="6" fillId="0" borderId="50" xfId="0" applyFont="1" applyBorder="1" applyAlignment="1">
      <alignment horizontal="center" vertical="center" wrapText="1"/>
    </xf>
    <xf numFmtId="0" fontId="68" fillId="0" borderId="0" xfId="0" applyFont="1" applyAlignment="1">
      <alignment horizontal="center" vertical="center"/>
    </xf>
    <xf numFmtId="0" fontId="70" fillId="0" borderId="0" xfId="0" applyFont="1" applyAlignment="1">
      <alignment horizontal="right" vertical="center"/>
    </xf>
    <xf numFmtId="0" fontId="42" fillId="0" borderId="0" xfId="0" applyFont="1" applyAlignment="1">
      <alignment vertical="center" wrapText="1"/>
    </xf>
    <xf numFmtId="0" fontId="5" fillId="22" borderId="74" xfId="0" applyFont="1" applyFill="1" applyBorder="1" applyAlignment="1">
      <alignment horizontal="center" vertical="center" wrapText="1"/>
    </xf>
    <xf numFmtId="0" fontId="25" fillId="22" borderId="74" xfId="0" applyFont="1" applyFill="1" applyBorder="1" applyAlignment="1">
      <alignment horizontal="center" vertical="center" wrapText="1"/>
    </xf>
    <xf numFmtId="0" fontId="42" fillId="0" borderId="0" xfId="0" applyFont="1" applyAlignment="1">
      <alignment horizontal="justify" vertical="center" wrapText="1"/>
    </xf>
    <xf numFmtId="0" fontId="6" fillId="0" borderId="0" xfId="0" applyFont="1" applyAlignment="1">
      <alignment horizontal="justify" vertical="center"/>
    </xf>
    <xf numFmtId="0" fontId="74" fillId="0" borderId="0" xfId="0" applyFont="1" applyAlignment="1">
      <alignment horizontal="right" vertical="center"/>
    </xf>
    <xf numFmtId="0" fontId="6" fillId="22" borderId="74" xfId="0" applyFont="1" applyFill="1" applyBorder="1" applyAlignment="1">
      <alignment horizontal="center" vertical="center" wrapText="1"/>
    </xf>
    <xf numFmtId="0" fontId="42" fillId="22" borderId="74" xfId="0" applyFont="1" applyFill="1" applyBorder="1" applyAlignment="1">
      <alignment vertical="center" wrapText="1"/>
    </xf>
    <xf numFmtId="0" fontId="5" fillId="22" borderId="50" xfId="0" applyFont="1" applyFill="1" applyBorder="1" applyAlignment="1">
      <alignment horizontal="center" vertical="center" wrapText="1"/>
    </xf>
    <xf numFmtId="0" fontId="49" fillId="22" borderId="50" xfId="0" applyFont="1" applyFill="1" applyBorder="1" applyAlignment="1">
      <alignment horizontal="center" vertical="center" wrapText="1"/>
    </xf>
    <xf numFmtId="0" fontId="25" fillId="22" borderId="50" xfId="0" applyFont="1" applyFill="1" applyBorder="1" applyAlignment="1">
      <alignment horizontal="center" vertical="center" wrapText="1"/>
    </xf>
    <xf numFmtId="0" fontId="76" fillId="2" borderId="0" xfId="0" applyFont="1" applyFill="1">
      <alignment vertical="center"/>
    </xf>
    <xf numFmtId="0" fontId="14" fillId="2" borderId="0" xfId="152" applyFont="1" applyFill="1">
      <alignment vertical="center"/>
    </xf>
    <xf numFmtId="0" fontId="13" fillId="2" borderId="50" xfId="152" applyFont="1" applyFill="1" applyBorder="1" applyAlignment="1">
      <alignment horizontal="center" vertical="center" wrapText="1"/>
    </xf>
    <xf numFmtId="0" fontId="13" fillId="2" borderId="50" xfId="8" applyNumberFormat="1" applyFont="1" applyFill="1" applyBorder="1" applyAlignment="1">
      <alignment horizontal="center" vertical="center" wrapText="1"/>
    </xf>
    <xf numFmtId="0" fontId="13" fillId="2" borderId="50" xfId="259" applyNumberFormat="1" applyFont="1" applyFill="1" applyBorder="1" applyAlignment="1" applyProtection="1">
      <alignment vertical="center" wrapText="1"/>
    </xf>
    <xf numFmtId="180" fontId="13" fillId="2" borderId="50" xfId="259" applyNumberFormat="1" applyFont="1" applyFill="1" applyBorder="1" applyAlignment="1" applyProtection="1">
      <alignment vertical="center" wrapText="1"/>
    </xf>
    <xf numFmtId="180" fontId="13" fillId="2" borderId="4" xfId="8" applyNumberFormat="1" applyFont="1" applyFill="1" applyBorder="1" applyAlignment="1">
      <alignment horizontal="center" vertical="center"/>
    </xf>
    <xf numFmtId="49" fontId="76" fillId="2" borderId="50" xfId="268" applyNumberFormat="1" applyFont="1" applyFill="1" applyBorder="1" applyAlignment="1">
      <alignment horizontal="center" vertical="center"/>
    </xf>
    <xf numFmtId="0" fontId="17" fillId="2" borderId="50" xfId="140" applyNumberFormat="1" applyFont="1" applyFill="1" applyBorder="1" applyAlignment="1" applyProtection="1">
      <alignment vertical="center" wrapText="1"/>
    </xf>
    <xf numFmtId="0" fontId="76" fillId="2" borderId="50" xfId="268" applyNumberFormat="1" applyFont="1" applyFill="1" applyBorder="1" applyAlignment="1">
      <alignment horizontal="center" vertical="center"/>
    </xf>
    <xf numFmtId="0" fontId="76" fillId="2" borderId="50" xfId="268" applyNumberFormat="1" applyFont="1" applyFill="1" applyBorder="1" applyAlignment="1" applyProtection="1">
      <alignment vertical="center" wrapText="1"/>
    </xf>
    <xf numFmtId="180" fontId="76" fillId="2" borderId="50" xfId="268" applyNumberFormat="1" applyFont="1" applyFill="1" applyBorder="1" applyAlignment="1" applyProtection="1">
      <alignment vertical="center" wrapText="1"/>
    </xf>
    <xf numFmtId="0" fontId="22" fillId="2" borderId="50" xfId="264" applyFont="1" applyFill="1" applyBorder="1">
      <alignment vertical="center"/>
    </xf>
    <xf numFmtId="0" fontId="18" fillId="2" borderId="0" xfId="263" applyFont="1" applyFill="1" applyBorder="1" applyAlignment="1">
      <alignment horizontal="right" vertical="center"/>
    </xf>
    <xf numFmtId="0" fontId="18" fillId="2" borderId="0" xfId="263" applyFont="1" applyFill="1" applyBorder="1" applyAlignment="1">
      <alignment horizontal="center" vertical="center"/>
    </xf>
    <xf numFmtId="0" fontId="13" fillId="2" borderId="0" xfId="263" applyFont="1" applyFill="1" applyAlignment="1">
      <alignment horizontal="center" vertical="center" wrapText="1"/>
    </xf>
    <xf numFmtId="0" fontId="76" fillId="2" borderId="50" xfId="0" applyFont="1" applyFill="1" applyBorder="1" applyAlignment="1">
      <alignment horizontal="center" vertical="center" wrapText="1"/>
    </xf>
    <xf numFmtId="181" fontId="75" fillId="0" borderId="50" xfId="0" applyNumberFormat="1" applyFont="1" applyFill="1" applyBorder="1" applyAlignment="1">
      <alignment horizontal="right" vertical="center" wrapText="1"/>
    </xf>
    <xf numFmtId="181" fontId="22" fillId="0" borderId="50" xfId="0" applyNumberFormat="1" applyFont="1" applyBorder="1" applyAlignment="1">
      <alignment horizontal="right" vertical="center" wrapText="1"/>
    </xf>
    <xf numFmtId="179" fontId="76" fillId="0" borderId="50" xfId="0" applyNumberFormat="1" applyFont="1" applyBorder="1" applyAlignment="1">
      <alignment horizontal="right" vertical="center" wrapText="1"/>
    </xf>
    <xf numFmtId="179" fontId="76" fillId="0" borderId="51" xfId="0" applyNumberFormat="1" applyFont="1" applyBorder="1" applyAlignment="1">
      <alignment horizontal="right" vertical="center" wrapText="1"/>
    </xf>
    <xf numFmtId="181" fontId="22" fillId="0" borderId="57" xfId="0" applyNumberFormat="1" applyFont="1" applyBorder="1" applyAlignment="1">
      <alignment horizontal="right" vertical="center" wrapText="1"/>
    </xf>
    <xf numFmtId="179" fontId="76" fillId="0" borderId="57" xfId="0" applyNumberFormat="1" applyFont="1" applyBorder="1" applyAlignment="1">
      <alignment horizontal="right" vertical="center" wrapText="1"/>
    </xf>
    <xf numFmtId="179" fontId="76" fillId="0" borderId="58" xfId="0" applyNumberFormat="1" applyFont="1" applyBorder="1" applyAlignment="1">
      <alignment horizontal="right" vertical="center" wrapText="1"/>
    </xf>
    <xf numFmtId="0" fontId="76" fillId="2" borderId="0" xfId="0" applyFont="1" applyFill="1" applyAlignment="1">
      <alignment vertical="center"/>
    </xf>
    <xf numFmtId="0" fontId="75" fillId="0" borderId="50" xfId="0" applyFont="1" applyFill="1" applyBorder="1" applyAlignment="1">
      <alignment horizontal="center" vertical="center" wrapText="1"/>
    </xf>
    <xf numFmtId="0" fontId="75" fillId="0" borderId="51" xfId="0" applyFont="1" applyFill="1" applyBorder="1" applyAlignment="1">
      <alignment horizontal="center" vertical="center" wrapText="1"/>
    </xf>
    <xf numFmtId="0" fontId="22" fillId="0" borderId="50" xfId="0" applyFont="1" applyFill="1" applyBorder="1" applyAlignment="1">
      <alignment horizontal="center" vertical="center" wrapText="1"/>
    </xf>
    <xf numFmtId="0" fontId="22" fillId="0" borderId="51" xfId="0" applyFont="1" applyFill="1" applyBorder="1" applyAlignment="1">
      <alignment horizontal="center" vertical="center" wrapText="1"/>
    </xf>
    <xf numFmtId="179" fontId="76" fillId="2" borderId="0" xfId="0" applyNumberFormat="1" applyFont="1" applyFill="1" applyAlignment="1">
      <alignment vertical="center"/>
    </xf>
    <xf numFmtId="0" fontId="79" fillId="2" borderId="2" xfId="0" applyFont="1" applyFill="1" applyBorder="1" applyAlignment="1">
      <alignment horizontal="center" vertical="center" wrapText="1"/>
    </xf>
    <xf numFmtId="181" fontId="22" fillId="2" borderId="50" xfId="0" applyNumberFormat="1" applyFont="1" applyFill="1" applyBorder="1" applyAlignment="1">
      <alignment horizontal="right" vertical="center" wrapText="1"/>
    </xf>
    <xf numFmtId="179" fontId="76" fillId="2" borderId="50" xfId="0" applyNumberFormat="1" applyFont="1" applyFill="1" applyBorder="1" applyAlignment="1">
      <alignment vertical="center" wrapText="1"/>
    </xf>
    <xf numFmtId="0" fontId="14" fillId="5" borderId="4" xfId="143" applyNumberFormat="1" applyFont="1" applyFill="1" applyBorder="1" applyAlignment="1">
      <alignment horizontal="left" vertical="center" wrapText="1"/>
    </xf>
    <xf numFmtId="0" fontId="14" fillId="6" borderId="4" xfId="143" applyNumberFormat="1" applyFont="1" applyFill="1" applyBorder="1" applyAlignment="1">
      <alignment horizontal="left" vertical="center" wrapText="1"/>
    </xf>
    <xf numFmtId="0" fontId="14" fillId="6" borderId="10" xfId="143" applyNumberFormat="1" applyFont="1" applyFill="1" applyBorder="1" applyAlignment="1">
      <alignment horizontal="left" vertical="center" wrapText="1"/>
    </xf>
    <xf numFmtId="0" fontId="14" fillId="10" borderId="6" xfId="143" applyNumberFormat="1" applyFont="1" applyFill="1" applyBorder="1" applyAlignment="1">
      <alignment horizontal="left" vertical="center" wrapText="1"/>
    </xf>
    <xf numFmtId="0" fontId="79" fillId="2" borderId="0" xfId="0" applyFont="1" applyFill="1">
      <alignment vertical="center"/>
    </xf>
    <xf numFmtId="0" fontId="79" fillId="0" borderId="0" xfId="0" applyFont="1" applyFill="1">
      <alignment vertical="center"/>
    </xf>
    <xf numFmtId="0" fontId="79" fillId="2" borderId="0" xfId="0" applyFont="1" applyFill="1" applyAlignment="1">
      <alignment vertical="center"/>
    </xf>
    <xf numFmtId="0" fontId="75" fillId="3" borderId="0" xfId="0" applyFont="1" applyFill="1">
      <alignment vertical="center"/>
    </xf>
    <xf numFmtId="0" fontId="22" fillId="2" borderId="0" xfId="0" applyFont="1" applyFill="1">
      <alignment vertical="center"/>
    </xf>
    <xf numFmtId="0" fontId="22" fillId="2" borderId="0" xfId="0" applyFont="1" applyFill="1" applyAlignment="1">
      <alignment horizontal="left" vertical="center"/>
    </xf>
    <xf numFmtId="0" fontId="18" fillId="2" borderId="49" xfId="140" applyNumberFormat="1" applyFont="1" applyFill="1" applyBorder="1" applyAlignment="1">
      <alignment horizontal="center" vertical="center" wrapText="1"/>
    </xf>
    <xf numFmtId="0" fontId="18" fillId="2" borderId="56" xfId="140" applyNumberFormat="1" applyFont="1" applyFill="1" applyBorder="1" applyAlignment="1">
      <alignment horizontal="center" vertical="center" wrapText="1"/>
    </xf>
    <xf numFmtId="0" fontId="18" fillId="2" borderId="4" xfId="8" applyFont="1" applyFill="1" applyBorder="1" applyAlignment="1">
      <alignment horizontal="center" vertical="center"/>
    </xf>
    <xf numFmtId="0" fontId="13" fillId="2" borderId="3" xfId="8" applyFont="1" applyFill="1" applyBorder="1" applyAlignment="1">
      <alignment horizontal="center" vertical="center"/>
    </xf>
    <xf numFmtId="49" fontId="13" fillId="2" borderId="4" xfId="8" applyNumberFormat="1" applyFont="1" applyFill="1" applyBorder="1" applyAlignment="1">
      <alignment horizontal="center" vertical="center"/>
    </xf>
    <xf numFmtId="49" fontId="22" fillId="2" borderId="4" xfId="0" applyNumberFormat="1" applyFont="1" applyFill="1" applyBorder="1">
      <alignment vertical="center"/>
    </xf>
    <xf numFmtId="0" fontId="13" fillId="2" borderId="4" xfId="8" applyFont="1" applyFill="1" applyBorder="1" applyAlignment="1">
      <alignment horizontal="left" vertical="center"/>
    </xf>
    <xf numFmtId="2" fontId="13" fillId="2" borderId="4" xfId="8" applyNumberFormat="1" applyFont="1" applyFill="1" applyBorder="1" applyAlignment="1">
      <alignment horizontal="right" vertical="center"/>
    </xf>
    <xf numFmtId="0" fontId="18" fillId="2" borderId="4" xfId="8" applyFont="1" applyFill="1" applyBorder="1" applyAlignment="1">
      <alignment horizontal="right" vertical="center"/>
    </xf>
    <xf numFmtId="2" fontId="13" fillId="2" borderId="8" xfId="8" applyNumberFormat="1" applyFont="1" applyFill="1" applyBorder="1" applyAlignment="1">
      <alignment horizontal="right" vertical="center"/>
    </xf>
    <xf numFmtId="14" fontId="22" fillId="2" borderId="3" xfId="0" applyNumberFormat="1" applyFont="1" applyFill="1" applyBorder="1">
      <alignment vertical="center"/>
    </xf>
    <xf numFmtId="0" fontId="22" fillId="2" borderId="4" xfId="0" applyFont="1" applyFill="1" applyBorder="1">
      <alignment vertical="center"/>
    </xf>
    <xf numFmtId="0" fontId="22" fillId="2" borderId="4" xfId="0" applyFont="1" applyFill="1" applyBorder="1" applyAlignment="1">
      <alignment horizontal="right" vertical="center"/>
    </xf>
    <xf numFmtId="176" fontId="13" fillId="2" borderId="4" xfId="8" applyNumberFormat="1" applyFont="1" applyFill="1" applyBorder="1" applyAlignment="1">
      <alignment horizontal="right" vertical="center"/>
    </xf>
    <xf numFmtId="2" fontId="22" fillId="2" borderId="4" xfId="0" applyNumberFormat="1" applyFont="1" applyFill="1" applyBorder="1" applyAlignment="1">
      <alignment horizontal="right" vertical="center"/>
    </xf>
    <xf numFmtId="49" fontId="13" fillId="2" borderId="4" xfId="8" applyNumberFormat="1" applyFont="1" applyFill="1" applyBorder="1" applyAlignment="1">
      <alignment horizontal="right" vertical="center"/>
    </xf>
    <xf numFmtId="176" fontId="13" fillId="2" borderId="8" xfId="8" applyNumberFormat="1" applyFont="1" applyFill="1" applyBorder="1" applyAlignment="1">
      <alignment horizontal="right" vertical="center"/>
    </xf>
    <xf numFmtId="14" fontId="22" fillId="2" borderId="3" xfId="0" applyNumberFormat="1" applyFont="1" applyFill="1" applyBorder="1" applyAlignment="1">
      <alignment horizontal="left" vertical="center"/>
    </xf>
    <xf numFmtId="49" fontId="22" fillId="2" borderId="4" xfId="0" applyNumberFormat="1" applyFont="1" applyFill="1" applyBorder="1" applyAlignment="1">
      <alignment horizontal="left" vertical="center"/>
    </xf>
    <xf numFmtId="0" fontId="22" fillId="2" borderId="4" xfId="0" applyNumberFormat="1" applyFont="1" applyFill="1" applyBorder="1" applyAlignment="1">
      <alignment horizontal="left" vertical="center"/>
    </xf>
    <xf numFmtId="0" fontId="22" fillId="2" borderId="4" xfId="0" applyNumberFormat="1" applyFont="1" applyFill="1" applyBorder="1" applyAlignment="1">
      <alignment horizontal="left" vertical="center" wrapText="1"/>
    </xf>
    <xf numFmtId="0" fontId="22" fillId="2" borderId="4" xfId="0" applyNumberFormat="1" applyFont="1" applyFill="1" applyBorder="1" applyAlignment="1">
      <alignment horizontal="right" vertical="center"/>
    </xf>
    <xf numFmtId="4" fontId="22" fillId="2" borderId="4" xfId="0" applyNumberFormat="1" applyFont="1" applyFill="1" applyBorder="1" applyAlignment="1">
      <alignment horizontal="right" vertical="center"/>
    </xf>
    <xf numFmtId="14" fontId="22" fillId="2" borderId="5" xfId="0" applyNumberFormat="1" applyFont="1" applyFill="1" applyBorder="1" applyAlignment="1">
      <alignment horizontal="left" vertical="center"/>
    </xf>
    <xf numFmtId="49" fontId="22" fillId="2" borderId="6" xfId="0" applyNumberFormat="1" applyFont="1" applyFill="1" applyBorder="1" applyAlignment="1">
      <alignment horizontal="left" vertical="center"/>
    </xf>
    <xf numFmtId="0" fontId="22" fillId="2" borderId="6" xfId="0" applyNumberFormat="1" applyFont="1" applyFill="1" applyBorder="1" applyAlignment="1">
      <alignment horizontal="left" vertical="center"/>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horizontal="right" vertical="center"/>
    </xf>
    <xf numFmtId="0" fontId="22" fillId="2" borderId="6" xfId="0" applyFont="1" applyFill="1" applyBorder="1" applyAlignment="1">
      <alignment horizontal="right" vertical="center"/>
    </xf>
    <xf numFmtId="176" fontId="13" fillId="2" borderId="9" xfId="8" applyNumberFormat="1" applyFont="1" applyFill="1" applyBorder="1" applyAlignment="1">
      <alignment horizontal="right" vertical="center"/>
    </xf>
    <xf numFmtId="0" fontId="22" fillId="2" borderId="0" xfId="263" applyFont="1" applyFill="1">
      <alignment vertical="center"/>
    </xf>
    <xf numFmtId="0" fontId="22" fillId="2" borderId="0" xfId="263" applyFont="1" applyFill="1" applyAlignment="1">
      <alignment vertical="center"/>
    </xf>
    <xf numFmtId="0" fontId="22" fillId="2" borderId="0" xfId="262" applyFont="1" applyFill="1">
      <alignment vertical="center"/>
    </xf>
    <xf numFmtId="0" fontId="13" fillId="2" borderId="0" xfId="8" applyFont="1" applyFill="1">
      <alignment vertical="center"/>
    </xf>
    <xf numFmtId="49" fontId="22" fillId="2" borderId="0" xfId="263" applyNumberFormat="1" applyFont="1" applyFill="1" applyAlignment="1">
      <alignment vertical="center"/>
    </xf>
    <xf numFmtId="49" fontId="22" fillId="2" borderId="0" xfId="263" applyNumberFormat="1" applyFont="1" applyFill="1">
      <alignment vertical="center"/>
    </xf>
    <xf numFmtId="0" fontId="13" fillId="2" borderId="50" xfId="8" applyFont="1" applyFill="1" applyBorder="1" applyAlignment="1">
      <alignment horizontal="center" vertical="center"/>
    </xf>
    <xf numFmtId="0" fontId="22" fillId="2" borderId="50" xfId="263" applyFont="1" applyFill="1" applyBorder="1" applyAlignment="1">
      <alignment horizontal="center" vertical="center"/>
    </xf>
    <xf numFmtId="0" fontId="75" fillId="2" borderId="50" xfId="263" applyFont="1" applyFill="1" applyBorder="1" applyAlignment="1">
      <alignment horizontal="center" vertical="center"/>
    </xf>
    <xf numFmtId="0" fontId="18" fillId="2" borderId="50" xfId="8" applyFont="1" applyFill="1" applyBorder="1" applyAlignment="1">
      <alignment horizontal="center" vertical="center"/>
    </xf>
    <xf numFmtId="181" fontId="13" fillId="2" borderId="50" xfId="8" applyNumberFormat="1" applyFont="1" applyFill="1" applyBorder="1" applyAlignment="1">
      <alignment horizontal="center" vertical="center"/>
    </xf>
    <xf numFmtId="0" fontId="13" fillId="2" borderId="50" xfId="267" applyNumberFormat="1" applyFont="1" applyFill="1" applyBorder="1" applyAlignment="1" applyProtection="1">
      <alignment vertical="center" wrapText="1"/>
    </xf>
    <xf numFmtId="181" fontId="22" fillId="2" borderId="50" xfId="263" applyNumberFormat="1" applyFont="1" applyFill="1" applyBorder="1" applyAlignment="1">
      <alignment horizontal="right" vertical="center"/>
    </xf>
    <xf numFmtId="0" fontId="13" fillId="2" borderId="50" xfId="258" applyNumberFormat="1" applyFont="1" applyFill="1" applyBorder="1" applyAlignment="1" applyProtection="1">
      <alignment vertical="center" wrapText="1"/>
    </xf>
    <xf numFmtId="181" fontId="13" fillId="2" borderId="50" xfId="256" applyNumberFormat="1" applyFont="1" applyFill="1" applyBorder="1" applyAlignment="1" applyProtection="1">
      <alignment horizontal="right" vertical="center"/>
      <protection hidden="1"/>
    </xf>
    <xf numFmtId="0" fontId="22" fillId="2" borderId="0" xfId="263" applyNumberFormat="1" applyFont="1" applyFill="1">
      <alignment vertical="center"/>
    </xf>
    <xf numFmtId="181" fontId="22" fillId="2" borderId="0" xfId="263" applyNumberFormat="1" applyFont="1" applyFill="1">
      <alignment vertical="center"/>
    </xf>
    <xf numFmtId="176" fontId="22" fillId="2" borderId="0" xfId="263" applyNumberFormat="1" applyFont="1" applyFill="1">
      <alignment vertical="center"/>
    </xf>
    <xf numFmtId="0" fontId="22" fillId="2" borderId="0" xfId="262" applyNumberFormat="1" applyFont="1" applyFill="1">
      <alignment vertical="center"/>
    </xf>
    <xf numFmtId="0" fontId="22" fillId="2" borderId="0" xfId="262" applyFont="1" applyFill="1" applyAlignment="1">
      <alignment vertical="center"/>
    </xf>
    <xf numFmtId="49" fontId="13" fillId="2" borderId="50" xfId="8" applyNumberFormat="1" applyFont="1" applyFill="1" applyBorder="1" applyAlignment="1">
      <alignment horizontal="center" vertical="center"/>
    </xf>
    <xf numFmtId="49" fontId="13" fillId="2" borderId="50" xfId="263" applyNumberFormat="1" applyFont="1" applyFill="1" applyBorder="1" applyAlignment="1">
      <alignment horizontal="center" vertical="center"/>
    </xf>
    <xf numFmtId="181" fontId="13" fillId="2" borderId="50" xfId="8" applyNumberFormat="1" applyFont="1" applyFill="1" applyBorder="1" applyAlignment="1">
      <alignment horizontal="right" vertical="center"/>
    </xf>
    <xf numFmtId="181" fontId="13" fillId="2" borderId="50" xfId="259" applyNumberFormat="1" applyFont="1" applyFill="1" applyBorder="1" applyAlignment="1" applyProtection="1">
      <alignment horizontal="right" vertical="center" wrapText="1"/>
    </xf>
    <xf numFmtId="181" fontId="13" fillId="2" borderId="50" xfId="258" applyNumberFormat="1" applyFont="1" applyFill="1" applyBorder="1" applyAlignment="1" applyProtection="1">
      <alignment horizontal="right" vertical="center" wrapText="1"/>
    </xf>
    <xf numFmtId="181" fontId="22" fillId="2" borderId="50" xfId="266" applyNumberFormat="1" applyFont="1" applyFill="1" applyBorder="1" applyAlignment="1">
      <alignment horizontal="right" vertical="center" shrinkToFit="1"/>
    </xf>
    <xf numFmtId="181" fontId="13" fillId="2" borderId="50" xfId="265" applyNumberFormat="1" applyFont="1" applyFill="1" applyBorder="1" applyAlignment="1" applyProtection="1">
      <alignment horizontal="right" vertical="center" wrapText="1"/>
    </xf>
    <xf numFmtId="181" fontId="13" fillId="2" borderId="50" xfId="263" applyNumberFormat="1" applyFont="1" applyFill="1" applyBorder="1" applyAlignment="1" applyProtection="1">
      <alignment horizontal="right" vertical="center" wrapText="1"/>
    </xf>
    <xf numFmtId="181" fontId="22" fillId="2" borderId="50" xfId="263" applyNumberFormat="1" applyFont="1" applyFill="1" applyBorder="1" applyAlignment="1" applyProtection="1">
      <alignment horizontal="right" vertical="center" wrapText="1"/>
    </xf>
    <xf numFmtId="0" fontId="22" fillId="2" borderId="0" xfId="0" applyNumberFormat="1" applyFont="1" applyFill="1">
      <alignment vertical="center"/>
    </xf>
    <xf numFmtId="49" fontId="22" fillId="2" borderId="0" xfId="0" applyNumberFormat="1" applyFont="1" applyFill="1">
      <alignment vertical="center"/>
    </xf>
    <xf numFmtId="0" fontId="22" fillId="2" borderId="4" xfId="0" applyFont="1" applyFill="1" applyBorder="1" applyAlignment="1">
      <alignment horizontal="center" vertical="center"/>
    </xf>
    <xf numFmtId="14" fontId="22" fillId="2" borderId="4" xfId="0" applyNumberFormat="1" applyFont="1" applyFill="1" applyBorder="1">
      <alignment vertical="center"/>
    </xf>
    <xf numFmtId="0" fontId="13" fillId="2" borderId="4" xfId="140" applyNumberFormat="1" applyFont="1" applyFill="1" applyBorder="1" applyAlignment="1" applyProtection="1">
      <alignment vertical="center" wrapText="1"/>
    </xf>
    <xf numFmtId="0" fontId="13" fillId="2" borderId="50" xfId="140" applyNumberFormat="1" applyFont="1" applyFill="1" applyBorder="1" applyAlignment="1" applyProtection="1">
      <alignment vertical="center" wrapText="1"/>
    </xf>
    <xf numFmtId="0" fontId="22" fillId="2" borderId="0" xfId="0" applyNumberFormat="1" applyFont="1" applyFill="1" applyAlignment="1">
      <alignment horizontal="center" vertical="center"/>
    </xf>
    <xf numFmtId="43" fontId="22" fillId="2" borderId="4" xfId="0" applyNumberFormat="1" applyFont="1" applyFill="1" applyBorder="1">
      <alignment vertical="center"/>
    </xf>
    <xf numFmtId="43" fontId="22" fillId="3" borderId="4" xfId="0" applyNumberFormat="1" applyFont="1" applyFill="1" applyBorder="1">
      <alignment vertical="center"/>
    </xf>
    <xf numFmtId="43" fontId="22" fillId="8" borderId="4" xfId="0" applyNumberFormat="1" applyFont="1" applyFill="1" applyBorder="1">
      <alignment vertical="center"/>
    </xf>
    <xf numFmtId="0" fontId="22" fillId="7" borderId="4" xfId="0" applyFont="1" applyFill="1" applyBorder="1">
      <alignment vertical="center"/>
    </xf>
    <xf numFmtId="0" fontId="22" fillId="4" borderId="4" xfId="0" applyFont="1" applyFill="1" applyBorder="1">
      <alignment vertical="center"/>
    </xf>
    <xf numFmtId="0" fontId="75" fillId="2" borderId="4" xfId="0" applyFont="1" applyFill="1" applyBorder="1" applyAlignment="1">
      <alignment horizontal="center" vertical="center"/>
    </xf>
    <xf numFmtId="43" fontId="22" fillId="9" borderId="4" xfId="0" applyNumberFormat="1" applyFont="1" applyFill="1" applyBorder="1">
      <alignment vertical="center"/>
    </xf>
    <xf numFmtId="49" fontId="22" fillId="2" borderId="4" xfId="0" applyNumberFormat="1" applyFont="1" applyFill="1" applyBorder="1" applyAlignment="1">
      <alignment horizontal="center" vertical="center"/>
    </xf>
    <xf numFmtId="0" fontId="13" fillId="2" borderId="50" xfId="256" applyFont="1" applyFill="1" applyBorder="1" applyAlignment="1" applyProtection="1">
      <alignment horizontal="center" vertical="center"/>
      <protection hidden="1"/>
    </xf>
    <xf numFmtId="180" fontId="22" fillId="23" borderId="4" xfId="0" applyNumberFormat="1" applyFont="1" applyFill="1" applyBorder="1" applyAlignment="1">
      <alignment horizontal="right" vertical="center"/>
    </xf>
    <xf numFmtId="180" fontId="13" fillId="2" borderId="4" xfId="8" applyNumberFormat="1" applyFont="1" applyFill="1" applyBorder="1" applyAlignment="1">
      <alignment vertical="center"/>
    </xf>
    <xf numFmtId="181" fontId="22" fillId="2" borderId="50" xfId="0" applyNumberFormat="1" applyFont="1" applyFill="1" applyBorder="1" applyAlignment="1">
      <alignment horizontal="right" vertical="center"/>
    </xf>
    <xf numFmtId="181" fontId="13" fillId="2" borderId="50" xfId="140" applyNumberFormat="1" applyFont="1" applyFill="1" applyBorder="1" applyAlignment="1" applyProtection="1">
      <alignment horizontal="right" vertical="center" wrapText="1"/>
    </xf>
    <xf numFmtId="0" fontId="22" fillId="2" borderId="0" xfId="268" applyFont="1" applyFill="1">
      <alignment vertical="center"/>
    </xf>
    <xf numFmtId="49" fontId="22" fillId="2" borderId="0" xfId="268" applyNumberFormat="1" applyFont="1" applyFill="1">
      <alignment vertical="center"/>
    </xf>
    <xf numFmtId="181" fontId="17" fillId="0" borderId="50" xfId="8" applyNumberFormat="1" applyFont="1" applyFill="1" applyBorder="1" applyAlignment="1">
      <alignment horizontal="center" vertical="center"/>
    </xf>
    <xf numFmtId="181" fontId="79" fillId="0" borderId="50" xfId="268" applyNumberFormat="1" applyFont="1" applyFill="1" applyBorder="1" applyAlignment="1">
      <alignment horizontal="center" vertical="center"/>
    </xf>
    <xf numFmtId="181" fontId="76" fillId="0" borderId="50" xfId="268" applyNumberFormat="1" applyFont="1" applyFill="1" applyBorder="1">
      <alignment vertical="center"/>
    </xf>
    <xf numFmtId="181" fontId="17" fillId="0" borderId="50" xfId="140" applyNumberFormat="1" applyFont="1" applyFill="1" applyBorder="1" applyAlignment="1" applyProtection="1">
      <alignment vertical="center" wrapText="1"/>
    </xf>
    <xf numFmtId="181" fontId="76" fillId="0" borderId="50" xfId="268" applyNumberFormat="1" applyFont="1" applyFill="1" applyBorder="1" applyAlignment="1">
      <alignment horizontal="right" vertical="center"/>
    </xf>
    <xf numFmtId="181" fontId="79" fillId="23" borderId="50" xfId="268" applyNumberFormat="1" applyFont="1" applyFill="1" applyBorder="1" applyAlignment="1">
      <alignment horizontal="right" vertical="center"/>
    </xf>
    <xf numFmtId="181" fontId="82" fillId="23" borderId="50" xfId="8" applyNumberFormat="1" applyFont="1" applyFill="1" applyBorder="1" applyAlignment="1">
      <alignment horizontal="center" vertical="center"/>
    </xf>
    <xf numFmtId="181" fontId="17" fillId="0" borderId="50" xfId="268" applyNumberFormat="1" applyFont="1" applyFill="1" applyBorder="1" applyAlignment="1" applyProtection="1">
      <alignment vertical="center" wrapText="1"/>
    </xf>
    <xf numFmtId="181" fontId="76" fillId="0" borderId="50" xfId="268" applyNumberFormat="1" applyFont="1" applyFill="1" applyBorder="1" applyAlignment="1" applyProtection="1">
      <alignment vertical="center" wrapText="1"/>
    </xf>
    <xf numFmtId="0" fontId="83" fillId="2" borderId="0" xfId="8" applyFont="1" applyFill="1">
      <alignment vertical="center"/>
    </xf>
    <xf numFmtId="0" fontId="84" fillId="2" borderId="0" xfId="268" applyFont="1" applyFill="1">
      <alignment vertical="center"/>
    </xf>
    <xf numFmtId="181" fontId="17" fillId="0" borderId="50" xfId="259" applyNumberFormat="1" applyFont="1" applyFill="1" applyBorder="1" applyAlignment="1" applyProtection="1">
      <alignment vertical="center" wrapText="1"/>
    </xf>
    <xf numFmtId="181" fontId="76" fillId="0" borderId="50" xfId="270" applyNumberFormat="1" applyFont="1" applyFill="1" applyBorder="1" applyAlignment="1">
      <alignment vertical="center" shrinkToFit="1"/>
    </xf>
    <xf numFmtId="181" fontId="76" fillId="0" borderId="50" xfId="269" applyNumberFormat="1" applyFont="1" applyFill="1" applyBorder="1" applyAlignment="1">
      <alignment vertical="center" shrinkToFit="1"/>
    </xf>
    <xf numFmtId="181" fontId="76" fillId="0" borderId="50" xfId="269" applyNumberFormat="1" applyFont="1" applyFill="1" applyBorder="1" applyAlignment="1">
      <alignment horizontal="right" vertical="center"/>
    </xf>
    <xf numFmtId="0" fontId="22" fillId="2" borderId="0" xfId="268" applyNumberFormat="1" applyFont="1" applyFill="1" applyAlignment="1">
      <alignment horizontal="center" vertical="center"/>
    </xf>
    <xf numFmtId="0" fontId="22" fillId="2" borderId="50" xfId="268" applyFont="1" applyFill="1" applyBorder="1">
      <alignment vertical="center"/>
    </xf>
    <xf numFmtId="0" fontId="22" fillId="2" borderId="50" xfId="268" applyFont="1" applyFill="1" applyBorder="1" applyAlignment="1">
      <alignment horizontal="center" vertical="center"/>
    </xf>
    <xf numFmtId="43" fontId="22" fillId="2" borderId="50" xfId="268" applyNumberFormat="1" applyFont="1" applyFill="1" applyBorder="1">
      <alignment vertical="center"/>
    </xf>
    <xf numFmtId="43" fontId="22" fillId="3" borderId="50" xfId="268" applyNumberFormat="1" applyFont="1" applyFill="1" applyBorder="1">
      <alignment vertical="center"/>
    </xf>
    <xf numFmtId="43" fontId="22" fillId="8" borderId="50" xfId="268" applyNumberFormat="1" applyFont="1" applyFill="1" applyBorder="1">
      <alignment vertical="center"/>
    </xf>
    <xf numFmtId="0" fontId="22" fillId="7" borderId="50" xfId="268" applyFont="1" applyFill="1" applyBorder="1">
      <alignment vertical="center"/>
    </xf>
    <xf numFmtId="0" fontId="22" fillId="4" borderId="50" xfId="268" applyFont="1" applyFill="1" applyBorder="1">
      <alignment vertical="center"/>
    </xf>
    <xf numFmtId="0" fontId="75" fillId="2" borderId="50" xfId="268" applyFont="1" applyFill="1" applyBorder="1" applyAlignment="1">
      <alignment horizontal="center" vertical="center"/>
    </xf>
    <xf numFmtId="43" fontId="22" fillId="9" borderId="50" xfId="268" applyNumberFormat="1" applyFont="1" applyFill="1" applyBorder="1">
      <alignment vertical="center"/>
    </xf>
    <xf numFmtId="0" fontId="76" fillId="2" borderId="0" xfId="268" applyFont="1" applyFill="1">
      <alignment vertical="center"/>
    </xf>
    <xf numFmtId="49" fontId="76" fillId="2" borderId="0" xfId="268" applyNumberFormat="1" applyFont="1" applyFill="1">
      <alignment vertical="center"/>
    </xf>
    <xf numFmtId="0" fontId="76" fillId="2" borderId="0" xfId="268" applyNumberFormat="1" applyFont="1" applyFill="1" applyAlignment="1">
      <alignment horizontal="center" vertical="center"/>
    </xf>
    <xf numFmtId="49" fontId="76" fillId="0" borderId="50" xfId="268" applyNumberFormat="1" applyFont="1" applyFill="1" applyBorder="1" applyAlignment="1">
      <alignment horizontal="center" vertical="center"/>
    </xf>
    <xf numFmtId="181" fontId="76" fillId="0" borderId="50" xfId="0" applyNumberFormat="1" applyFont="1" applyFill="1" applyBorder="1" applyAlignment="1">
      <alignment horizontal="center" vertical="center"/>
    </xf>
    <xf numFmtId="181" fontId="76" fillId="23" borderId="50" xfId="268" applyNumberFormat="1" applyFont="1" applyFill="1" applyBorder="1" applyAlignment="1">
      <alignment horizontal="right" vertical="center"/>
    </xf>
    <xf numFmtId="181" fontId="82" fillId="0" borderId="50" xfId="8" applyNumberFormat="1" applyFont="1" applyFill="1" applyBorder="1" applyAlignment="1">
      <alignment horizontal="center" vertical="center"/>
    </xf>
    <xf numFmtId="0" fontId="79" fillId="2" borderId="50" xfId="268" applyFont="1" applyFill="1" applyBorder="1" applyAlignment="1">
      <alignment horizontal="center" vertical="center"/>
    </xf>
    <xf numFmtId="181" fontId="76" fillId="2" borderId="50" xfId="268" applyNumberFormat="1" applyFont="1" applyFill="1" applyBorder="1" applyAlignment="1">
      <alignment horizontal="right" vertical="center"/>
    </xf>
    <xf numFmtId="181" fontId="76" fillId="2" borderId="50" xfId="268" applyNumberFormat="1" applyFont="1" applyFill="1" applyBorder="1" applyAlignment="1" applyProtection="1">
      <alignment vertical="center" wrapText="1"/>
    </xf>
    <xf numFmtId="181" fontId="17" fillId="2" borderId="50" xfId="8" applyNumberFormat="1" applyFont="1" applyFill="1" applyBorder="1" applyAlignment="1">
      <alignment horizontal="right" vertical="center"/>
    </xf>
    <xf numFmtId="181" fontId="17" fillId="2" borderId="50" xfId="8" applyNumberFormat="1" applyFont="1" applyFill="1" applyBorder="1">
      <alignment vertical="center"/>
    </xf>
    <xf numFmtId="0" fontId="76" fillId="2" borderId="50" xfId="271" applyFont="1" applyFill="1" applyBorder="1" applyAlignment="1">
      <alignment vertical="center" wrapText="1"/>
    </xf>
    <xf numFmtId="181" fontId="76" fillId="2" borderId="50" xfId="270" applyNumberFormat="1" applyFont="1" applyFill="1" applyBorder="1" applyAlignment="1">
      <alignment vertical="center" shrinkToFit="1"/>
    </xf>
    <xf numFmtId="181" fontId="76" fillId="2" borderId="50" xfId="271" applyNumberFormat="1" applyFont="1" applyFill="1" applyBorder="1" applyAlignment="1">
      <alignment vertical="center" shrinkToFit="1"/>
    </xf>
    <xf numFmtId="181" fontId="75" fillId="23" borderId="50" xfId="268" applyNumberFormat="1" applyFont="1" applyFill="1" applyBorder="1" applyAlignment="1">
      <alignment horizontal="right" vertical="center"/>
    </xf>
    <xf numFmtId="0" fontId="22" fillId="2" borderId="0" xfId="268" applyFont="1" applyFill="1" applyAlignment="1">
      <alignment horizontal="center" vertical="center"/>
    </xf>
    <xf numFmtId="176" fontId="22" fillId="2" borderId="0" xfId="268" applyNumberFormat="1" applyFont="1" applyFill="1">
      <alignment vertical="center"/>
    </xf>
    <xf numFmtId="0" fontId="76" fillId="2" borderId="0" xfId="268" applyFont="1" applyFill="1" applyAlignment="1">
      <alignment horizontal="center" vertical="center"/>
    </xf>
    <xf numFmtId="2" fontId="76" fillId="2" borderId="0" xfId="268" applyNumberFormat="1" applyFont="1" applyFill="1">
      <alignment vertical="center"/>
    </xf>
    <xf numFmtId="176" fontId="79" fillId="2" borderId="0" xfId="268" applyNumberFormat="1" applyFont="1" applyFill="1">
      <alignment vertical="center"/>
    </xf>
    <xf numFmtId="49" fontId="76" fillId="2" borderId="50" xfId="268" applyNumberFormat="1" applyFont="1" applyFill="1" applyBorder="1" applyAlignment="1">
      <alignment horizontal="center" vertical="center" wrapText="1"/>
    </xf>
    <xf numFmtId="0" fontId="82" fillId="2" borderId="50" xfId="8" applyFont="1" applyFill="1" applyBorder="1" applyAlignment="1">
      <alignment horizontal="center" vertical="center"/>
    </xf>
    <xf numFmtId="181" fontId="76" fillId="2" borderId="50" xfId="268" applyNumberFormat="1" applyFont="1" applyFill="1" applyBorder="1" applyAlignment="1">
      <alignment vertical="center"/>
    </xf>
    <xf numFmtId="181" fontId="17" fillId="23" borderId="50" xfId="8" applyNumberFormat="1" applyFont="1" applyFill="1" applyBorder="1" applyAlignment="1">
      <alignment vertical="center"/>
    </xf>
    <xf numFmtId="181" fontId="75" fillId="23" borderId="50" xfId="268" applyNumberFormat="1" applyFont="1" applyFill="1" applyBorder="1" applyAlignment="1">
      <alignment vertical="center"/>
    </xf>
    <xf numFmtId="181" fontId="76" fillId="2" borderId="50" xfId="268" applyNumberFormat="1" applyFont="1" applyFill="1" applyBorder="1" applyAlignment="1" applyProtection="1">
      <alignment horizontal="right" vertical="center" wrapText="1"/>
    </xf>
    <xf numFmtId="181" fontId="76" fillId="2" borderId="50" xfId="270" applyNumberFormat="1" applyFont="1" applyFill="1" applyBorder="1" applyAlignment="1">
      <alignment horizontal="right" vertical="center" shrinkToFit="1"/>
    </xf>
    <xf numFmtId="181" fontId="76" fillId="2" borderId="50" xfId="271" applyNumberFormat="1" applyFont="1" applyFill="1" applyBorder="1" applyAlignment="1">
      <alignment horizontal="right" vertical="center" shrinkToFit="1"/>
    </xf>
    <xf numFmtId="49" fontId="75" fillId="2" borderId="0" xfId="0" applyNumberFormat="1" applyFont="1" applyFill="1" applyAlignment="1">
      <alignment horizontal="center" vertical="center"/>
    </xf>
    <xf numFmtId="0" fontId="22" fillId="2" borderId="50" xfId="0" applyFont="1" applyFill="1" applyBorder="1" applyAlignment="1">
      <alignment horizontal="center" vertical="center"/>
    </xf>
    <xf numFmtId="0" fontId="75" fillId="2" borderId="50" xfId="0" applyFont="1" applyFill="1" applyBorder="1" applyAlignment="1">
      <alignment horizontal="center" vertical="center"/>
    </xf>
    <xf numFmtId="49" fontId="22" fillId="2" borderId="50" xfId="8" applyNumberFormat="1" applyFont="1" applyFill="1" applyBorder="1" applyAlignment="1">
      <alignment horizontal="center" vertical="center" wrapText="1"/>
    </xf>
    <xf numFmtId="0" fontId="22" fillId="2" borderId="50" xfId="0" applyNumberFormat="1" applyFont="1" applyFill="1" applyBorder="1" applyAlignment="1" applyProtection="1">
      <alignment vertical="center" wrapText="1"/>
    </xf>
    <xf numFmtId="181" fontId="75" fillId="18" borderId="50" xfId="0" applyNumberFormat="1" applyFont="1" applyFill="1" applyBorder="1" applyAlignment="1">
      <alignment horizontal="right" vertical="center"/>
    </xf>
    <xf numFmtId="0" fontId="22" fillId="2" borderId="0" xfId="0" applyFont="1" applyFill="1" applyAlignment="1">
      <alignment vertical="center"/>
    </xf>
    <xf numFmtId="176" fontId="22" fillId="2" borderId="0" xfId="0" applyNumberFormat="1" applyFont="1" applyFill="1">
      <alignment vertical="center"/>
    </xf>
    <xf numFmtId="0" fontId="75" fillId="2" borderId="0" xfId="0" applyFont="1" applyFill="1" applyAlignment="1">
      <alignment horizontal="center" vertical="center"/>
    </xf>
    <xf numFmtId="0" fontId="12" fillId="2" borderId="17" xfId="8" applyFont="1" applyFill="1" applyBorder="1" applyAlignment="1">
      <alignment horizontal="center" vertical="center"/>
    </xf>
    <xf numFmtId="49" fontId="22" fillId="2" borderId="50" xfId="0" applyNumberFormat="1" applyFont="1" applyFill="1" applyBorder="1" applyAlignment="1">
      <alignment horizontal="center" vertical="center"/>
    </xf>
    <xf numFmtId="0" fontId="22" fillId="2" borderId="50" xfId="257" applyFont="1" applyFill="1" applyBorder="1" applyAlignment="1" applyProtection="1">
      <alignment horizontal="center" vertical="center"/>
      <protection hidden="1"/>
    </xf>
    <xf numFmtId="181" fontId="22" fillId="2" borderId="50" xfId="0" applyNumberFormat="1" applyFont="1" applyFill="1" applyBorder="1" applyAlignment="1" applyProtection="1">
      <alignment horizontal="right" vertical="center" wrapText="1"/>
    </xf>
    <xf numFmtId="181" fontId="13" fillId="18" borderId="50" xfId="8" applyNumberFormat="1" applyFont="1" applyFill="1" applyBorder="1" applyAlignment="1">
      <alignment horizontal="right" vertical="center"/>
    </xf>
    <xf numFmtId="181" fontId="22" fillId="2" borderId="4" xfId="0" applyNumberFormat="1" applyFont="1" applyFill="1" applyBorder="1" applyAlignment="1">
      <alignment horizontal="right" vertical="center"/>
    </xf>
    <xf numFmtId="181" fontId="75" fillId="23" borderId="4" xfId="0" applyNumberFormat="1" applyFont="1" applyFill="1" applyBorder="1" applyAlignment="1">
      <alignment horizontal="right" vertical="center"/>
    </xf>
    <xf numFmtId="0" fontId="22" fillId="2" borderId="0" xfId="0" applyFont="1" applyFill="1" applyAlignment="1">
      <alignment horizontal="center" vertical="center"/>
    </xf>
    <xf numFmtId="0" fontId="22" fillId="8" borderId="4" xfId="0" applyFont="1" applyFill="1" applyBorder="1">
      <alignment vertical="center"/>
    </xf>
    <xf numFmtId="0" fontId="76" fillId="2" borderId="0" xfId="0" applyFont="1" applyFill="1" applyAlignment="1">
      <alignment horizontal="center" vertical="center"/>
    </xf>
    <xf numFmtId="49" fontId="77" fillId="2" borderId="0" xfId="0" applyNumberFormat="1" applyFont="1" applyFill="1">
      <alignment vertical="center"/>
    </xf>
    <xf numFmtId="181" fontId="22" fillId="2" borderId="4" xfId="0" applyNumberFormat="1" applyFont="1" applyFill="1" applyBorder="1" applyAlignment="1">
      <alignment vertical="center"/>
    </xf>
    <xf numFmtId="181" fontId="22" fillId="23" borderId="4" xfId="0" applyNumberFormat="1" applyFont="1" applyFill="1" applyBorder="1" applyAlignment="1">
      <alignment vertical="center"/>
    </xf>
    <xf numFmtId="181" fontId="75" fillId="23" borderId="4" xfId="0" applyNumberFormat="1" applyFont="1" applyFill="1" applyBorder="1" applyAlignment="1">
      <alignment vertical="center"/>
    </xf>
    <xf numFmtId="0" fontId="75" fillId="3" borderId="4" xfId="0" applyFont="1" applyFill="1" applyBorder="1" applyAlignment="1">
      <alignment horizontal="center" vertical="center"/>
    </xf>
    <xf numFmtId="176" fontId="76" fillId="2" borderId="51" xfId="0" applyNumberFormat="1" applyFont="1" applyFill="1" applyBorder="1" applyAlignment="1">
      <alignment horizontal="right" vertical="center"/>
    </xf>
    <xf numFmtId="176" fontId="22" fillId="2" borderId="4" xfId="0" applyNumberFormat="1" applyFont="1" applyFill="1" applyBorder="1" applyAlignment="1">
      <alignment horizontal="right" vertical="center"/>
    </xf>
    <xf numFmtId="176" fontId="76" fillId="2" borderId="4" xfId="0" applyNumberFormat="1" applyFont="1" applyFill="1" applyBorder="1" applyAlignment="1">
      <alignment horizontal="right" vertical="center"/>
    </xf>
    <xf numFmtId="0" fontId="75" fillId="2" borderId="0" xfId="0" applyFont="1" applyFill="1">
      <alignment vertical="center"/>
    </xf>
    <xf numFmtId="0" fontId="18" fillId="2" borderId="4" xfId="8" applyFont="1" applyFill="1" applyBorder="1" applyAlignment="1">
      <alignment horizontal="center" vertical="center" wrapText="1"/>
    </xf>
    <xf numFmtId="180" fontId="13" fillId="2" borderId="50" xfId="8" applyNumberFormat="1" applyFont="1" applyFill="1" applyBorder="1" applyAlignment="1">
      <alignment horizontal="right" vertical="center"/>
    </xf>
    <xf numFmtId="180" fontId="13" fillId="2" borderId="50" xfId="259" applyNumberFormat="1" applyFont="1" applyFill="1" applyBorder="1" applyAlignment="1" applyProtection="1">
      <alignment horizontal="right" vertical="center" wrapText="1"/>
    </xf>
    <xf numFmtId="180" fontId="22" fillId="2" borderId="50" xfId="263" applyNumberFormat="1" applyFont="1" applyFill="1" applyBorder="1" applyAlignment="1">
      <alignment horizontal="right" vertical="center"/>
    </xf>
    <xf numFmtId="180" fontId="13" fillId="2" borderId="50" xfId="267" applyNumberFormat="1" applyFont="1" applyFill="1" applyBorder="1" applyAlignment="1" applyProtection="1">
      <alignment horizontal="right" vertical="center" wrapText="1"/>
    </xf>
    <xf numFmtId="180" fontId="13" fillId="2" borderId="50" xfId="8" applyNumberFormat="1" applyFont="1" applyFill="1" applyBorder="1" applyAlignment="1">
      <alignment horizontal="center" vertical="center"/>
    </xf>
    <xf numFmtId="180" fontId="22" fillId="2" borderId="0" xfId="262" applyNumberFormat="1" applyFont="1" applyFill="1" applyAlignment="1">
      <alignment horizontal="right" vertical="center"/>
    </xf>
    <xf numFmtId="180" fontId="13" fillId="2" borderId="50" xfId="258" applyNumberFormat="1" applyFont="1" applyFill="1" applyBorder="1" applyAlignment="1" applyProtection="1">
      <alignment horizontal="right" vertical="center" wrapText="1"/>
    </xf>
    <xf numFmtId="180" fontId="22" fillId="2" borderId="50" xfId="266" applyNumberFormat="1" applyFont="1" applyFill="1" applyBorder="1" applyAlignment="1">
      <alignment horizontal="right" vertical="center" shrinkToFit="1"/>
    </xf>
    <xf numFmtId="180" fontId="75" fillId="23" borderId="57" xfId="0" applyNumberFormat="1" applyFont="1" applyFill="1" applyBorder="1" applyAlignment="1">
      <alignment horizontal="right" vertical="center"/>
    </xf>
    <xf numFmtId="176" fontId="75" fillId="23" borderId="57" xfId="0" applyNumberFormat="1" applyFont="1" applyFill="1" applyBorder="1" applyAlignment="1">
      <alignment horizontal="right" vertical="center"/>
    </xf>
    <xf numFmtId="181" fontId="13" fillId="0" borderId="50" xfId="8" applyNumberFormat="1" applyFont="1" applyFill="1" applyBorder="1" applyAlignment="1">
      <alignment horizontal="right" vertical="center" wrapText="1"/>
    </xf>
    <xf numFmtId="181" fontId="13" fillId="0" borderId="50" xfId="8" applyNumberFormat="1" applyFont="1" applyFill="1" applyBorder="1" applyAlignment="1">
      <alignment horizontal="right" vertical="center"/>
    </xf>
    <xf numFmtId="181" fontId="22" fillId="2" borderId="0" xfId="0" applyNumberFormat="1" applyFont="1" applyFill="1">
      <alignment vertical="center"/>
    </xf>
    <xf numFmtId="181" fontId="13" fillId="2" borderId="4" xfId="8" applyNumberFormat="1" applyFont="1" applyFill="1" applyBorder="1" applyAlignment="1">
      <alignment horizontal="center" vertical="center"/>
    </xf>
    <xf numFmtId="181" fontId="13" fillId="2" borderId="4" xfId="256" applyNumberFormat="1" applyFont="1" applyFill="1" applyBorder="1" applyAlignment="1" applyProtection="1">
      <alignment horizontal="right" vertical="center"/>
      <protection hidden="1"/>
    </xf>
    <xf numFmtId="181" fontId="13" fillId="0" borderId="50" xfId="140" applyNumberFormat="1" applyFont="1" applyFill="1" applyBorder="1" applyAlignment="1" applyProtection="1">
      <alignment horizontal="right" vertical="center" wrapText="1"/>
    </xf>
    <xf numFmtId="181" fontId="17" fillId="0" borderId="50" xfId="8" applyNumberFormat="1" applyFont="1" applyFill="1" applyBorder="1" applyAlignment="1">
      <alignment horizontal="right" vertical="center"/>
    </xf>
    <xf numFmtId="181" fontId="17" fillId="0" borderId="50" xfId="140" applyNumberFormat="1" applyFont="1" applyFill="1" applyBorder="1" applyAlignment="1" applyProtection="1">
      <alignment horizontal="right" vertical="center" wrapText="1"/>
    </xf>
    <xf numFmtId="181" fontId="13" fillId="0" borderId="50" xfId="259" applyNumberFormat="1" applyFont="1" applyFill="1" applyBorder="1" applyAlignment="1" applyProtection="1">
      <alignment horizontal="right" vertical="center" wrapText="1"/>
    </xf>
    <xf numFmtId="181" fontId="13" fillId="0" borderId="4" xfId="8" applyNumberFormat="1" applyFont="1" applyFill="1" applyBorder="1" applyAlignment="1">
      <alignment vertical="center"/>
    </xf>
    <xf numFmtId="181" fontId="13" fillId="0" borderId="50" xfId="140" applyNumberFormat="1" applyFont="1" applyFill="1" applyBorder="1" applyAlignment="1" applyProtection="1">
      <alignment vertical="center" wrapText="1"/>
    </xf>
    <xf numFmtId="0" fontId="20" fillId="2" borderId="0" xfId="152" applyFont="1" applyFill="1" applyAlignment="1">
      <alignment horizontal="center" vertical="center"/>
    </xf>
    <xf numFmtId="0" fontId="18" fillId="2" borderId="0" xfId="152" applyFont="1" applyFill="1" applyBorder="1" applyAlignment="1">
      <alignment horizontal="left" vertical="center"/>
    </xf>
    <xf numFmtId="0" fontId="18" fillId="2" borderId="0" xfId="152" applyFont="1" applyFill="1" applyBorder="1" applyAlignment="1">
      <alignment horizontal="center" vertical="center"/>
    </xf>
    <xf numFmtId="0" fontId="18" fillId="2" borderId="4" xfId="152" applyFont="1" applyFill="1" applyBorder="1" applyAlignment="1">
      <alignment horizontal="center" vertical="center"/>
    </xf>
    <xf numFmtId="14" fontId="13" fillId="2" borderId="3" xfId="152" applyNumberFormat="1" applyFont="1" applyFill="1" applyBorder="1" applyAlignment="1">
      <alignment horizontal="center" vertical="center"/>
    </xf>
    <xf numFmtId="49" fontId="13" fillId="2" borderId="4" xfId="152" applyNumberFormat="1" applyFont="1" applyFill="1" applyBorder="1" applyAlignment="1">
      <alignment horizontal="center" vertical="center"/>
    </xf>
    <xf numFmtId="180" fontId="13" fillId="2" borderId="4" xfId="152" applyNumberFormat="1" applyFont="1" applyFill="1" applyBorder="1" applyAlignment="1">
      <alignment horizontal="right" vertical="center"/>
    </xf>
    <xf numFmtId="180" fontId="13" fillId="2" borderId="6" xfId="152" applyNumberFormat="1" applyFont="1" applyFill="1" applyBorder="1" applyAlignment="1">
      <alignment horizontal="right" vertical="center"/>
    </xf>
    <xf numFmtId="0" fontId="14" fillId="2" borderId="0" xfId="152" applyFont="1" applyFill="1" applyAlignment="1">
      <alignment horizontal="right" vertical="center"/>
    </xf>
    <xf numFmtId="2" fontId="13" fillId="2" borderId="8" xfId="152" applyNumberFormat="1" applyFont="1" applyFill="1" applyBorder="1" applyAlignment="1">
      <alignment horizontal="center" vertical="center"/>
    </xf>
    <xf numFmtId="14" fontId="13" fillId="2" borderId="5" xfId="152" applyNumberFormat="1" applyFont="1" applyFill="1" applyBorder="1" applyAlignment="1">
      <alignment horizontal="center" vertical="center"/>
    </xf>
    <xf numFmtId="49" fontId="13" fillId="2" borderId="6" xfId="152" applyNumberFormat="1" applyFont="1" applyFill="1" applyBorder="1" applyAlignment="1">
      <alignment horizontal="center" vertical="center"/>
    </xf>
    <xf numFmtId="2" fontId="13" fillId="2" borderId="9" xfId="152" applyNumberFormat="1" applyFont="1" applyFill="1" applyBorder="1" applyAlignment="1">
      <alignment horizontal="center" vertical="center"/>
    </xf>
    <xf numFmtId="0" fontId="13" fillId="2" borderId="50" xfId="259" applyNumberFormat="1" applyFont="1" applyFill="1" applyBorder="1" applyAlignment="1" applyProtection="1">
      <alignment horizontal="left" vertical="center" wrapText="1"/>
    </xf>
    <xf numFmtId="0" fontId="13" fillId="2" borderId="50" xfId="140" applyNumberFormat="1" applyFont="1" applyFill="1" applyBorder="1" applyAlignment="1" applyProtection="1">
      <alignment horizontal="left" vertical="center" wrapText="1"/>
    </xf>
    <xf numFmtId="0" fontId="76" fillId="2" borderId="0" xfId="0" applyFont="1" applyFill="1" applyAlignment="1">
      <alignment horizontal="right" vertical="center"/>
    </xf>
    <xf numFmtId="0" fontId="20" fillId="2" borderId="0" xfId="154" applyFont="1" applyFill="1" applyAlignment="1">
      <alignment vertical="center"/>
    </xf>
    <xf numFmtId="0" fontId="18" fillId="2" borderId="4" xfId="154" applyFont="1" applyFill="1" applyBorder="1" applyAlignment="1">
      <alignment horizontal="center" vertical="center"/>
    </xf>
    <xf numFmtId="0" fontId="20" fillId="2" borderId="60" xfId="154" applyFont="1" applyFill="1" applyBorder="1" applyAlignment="1">
      <alignment vertical="center"/>
    </xf>
    <xf numFmtId="49" fontId="18" fillId="23" borderId="6" xfId="154" applyNumberFormat="1" applyFont="1" applyFill="1" applyBorder="1" applyAlignment="1">
      <alignment horizontal="right" vertical="center"/>
    </xf>
    <xf numFmtId="43" fontId="18" fillId="23" borderId="6" xfId="154" applyNumberFormat="1" applyFont="1" applyFill="1" applyBorder="1" applyAlignment="1">
      <alignment horizontal="right" vertical="center" wrapText="1"/>
    </xf>
    <xf numFmtId="43" fontId="18" fillId="23" borderId="9" xfId="154" applyNumberFormat="1" applyFont="1" applyFill="1" applyBorder="1" applyAlignment="1">
      <alignment horizontal="right" vertical="center"/>
    </xf>
    <xf numFmtId="0" fontId="18" fillId="2" borderId="4" xfId="154" applyFont="1" applyFill="1" applyBorder="1" applyAlignment="1">
      <alignment horizontal="right" vertical="center"/>
    </xf>
    <xf numFmtId="0" fontId="18" fillId="2" borderId="63" xfId="154" applyFont="1" applyFill="1" applyBorder="1" applyAlignment="1">
      <alignment horizontal="right" vertical="center" wrapText="1"/>
    </xf>
    <xf numFmtId="0" fontId="18" fillId="2" borderId="30" xfId="154" applyFont="1" applyFill="1" applyBorder="1" applyAlignment="1">
      <alignment horizontal="right" vertical="center"/>
    </xf>
    <xf numFmtId="43" fontId="13" fillId="2" borderId="4" xfId="154" applyNumberFormat="1" applyFont="1" applyFill="1" applyBorder="1" applyAlignment="1">
      <alignment horizontal="right" vertical="center" wrapText="1"/>
    </xf>
    <xf numFmtId="49" fontId="13" fillId="2" borderId="4" xfId="154" applyNumberFormat="1" applyFont="1" applyFill="1" applyBorder="1" applyAlignment="1">
      <alignment horizontal="right" vertical="center"/>
    </xf>
    <xf numFmtId="43" fontId="13" fillId="2" borderId="8" xfId="154" applyNumberFormat="1" applyFont="1" applyFill="1" applyBorder="1" applyAlignment="1">
      <alignment horizontal="right" vertical="center"/>
    </xf>
    <xf numFmtId="0" fontId="76" fillId="2" borderId="4" xfId="0" applyFont="1" applyFill="1" applyBorder="1" applyAlignment="1">
      <alignment horizontal="right" vertical="center"/>
    </xf>
    <xf numFmtId="0" fontId="13" fillId="2" borderId="18" xfId="154" applyFont="1" applyFill="1" applyBorder="1" applyAlignment="1">
      <alignment horizontal="center" vertical="center"/>
    </xf>
    <xf numFmtId="0" fontId="13" fillId="2" borderId="63" xfId="154" applyFont="1" applyFill="1" applyBorder="1" applyAlignment="1">
      <alignment horizontal="center" vertical="center" wrapText="1"/>
    </xf>
    <xf numFmtId="0" fontId="13" fillId="2" borderId="63" xfId="154" applyFont="1" applyFill="1" applyBorder="1" applyAlignment="1">
      <alignment horizontal="center" vertical="center"/>
    </xf>
    <xf numFmtId="0" fontId="18" fillId="2" borderId="4" xfId="155" applyFont="1" applyFill="1" applyBorder="1" applyAlignment="1">
      <alignment horizontal="center" vertical="center"/>
    </xf>
    <xf numFmtId="0" fontId="76" fillId="0" borderId="49" xfId="0" applyFont="1" applyBorder="1" applyAlignment="1">
      <alignment horizontal="right" vertical="center"/>
    </xf>
    <xf numFmtId="0" fontId="17" fillId="2" borderId="50" xfId="140" applyNumberFormat="1" applyFont="1" applyFill="1" applyBorder="1" applyAlignment="1" applyProtection="1">
      <alignment horizontal="left" vertical="center" wrapText="1"/>
    </xf>
    <xf numFmtId="0" fontId="76" fillId="2" borderId="50" xfId="268" applyNumberFormat="1" applyFont="1" applyFill="1" applyBorder="1" applyAlignment="1" applyProtection="1">
      <alignment horizontal="left" vertical="center" wrapText="1"/>
    </xf>
    <xf numFmtId="0" fontId="22" fillId="2" borderId="50" xfId="264" applyFont="1" applyFill="1" applyBorder="1" applyAlignment="1">
      <alignment horizontal="left" vertical="center"/>
    </xf>
    <xf numFmtId="180" fontId="13" fillId="2" borderId="51" xfId="8" applyNumberFormat="1" applyFont="1" applyFill="1" applyBorder="1" applyAlignment="1">
      <alignment vertical="center"/>
    </xf>
    <xf numFmtId="180" fontId="76" fillId="2" borderId="50" xfId="268" applyNumberFormat="1" applyFont="1" applyFill="1" applyBorder="1" applyAlignment="1">
      <alignment vertical="center"/>
    </xf>
    <xf numFmtId="180" fontId="13" fillId="2" borderId="8" xfId="8" applyNumberFormat="1" applyFont="1" applyFill="1" applyBorder="1" applyAlignment="1">
      <alignment vertical="center"/>
    </xf>
    <xf numFmtId="180" fontId="13" fillId="2" borderId="6" xfId="155" applyNumberFormat="1" applyFont="1" applyFill="1" applyBorder="1" applyAlignment="1">
      <alignment vertical="center" wrapText="1"/>
    </xf>
    <xf numFmtId="180" fontId="22" fillId="2" borderId="0" xfId="0" applyNumberFormat="1" applyFont="1" applyFill="1" applyAlignment="1">
      <alignment vertical="center"/>
    </xf>
    <xf numFmtId="180" fontId="13" fillId="2" borderId="6" xfId="155" applyNumberFormat="1" applyFont="1" applyFill="1" applyBorder="1" applyAlignment="1">
      <alignment vertical="center"/>
    </xf>
    <xf numFmtId="180" fontId="13" fillId="2" borderId="9" xfId="155" applyNumberFormat="1" applyFont="1" applyFill="1" applyBorder="1" applyAlignment="1">
      <alignment vertical="center"/>
    </xf>
    <xf numFmtId="0" fontId="76" fillId="2" borderId="0" xfId="263" applyFont="1" applyFill="1" applyAlignment="1">
      <alignment horizontal="center" vertical="center" wrapText="1"/>
    </xf>
    <xf numFmtId="0" fontId="76" fillId="2" borderId="0" xfId="263" applyFont="1" applyFill="1" applyAlignment="1">
      <alignment vertical="center" wrapText="1"/>
    </xf>
    <xf numFmtId="0" fontId="76" fillId="2" borderId="0" xfId="263" applyFont="1" applyFill="1" applyAlignment="1">
      <alignment horizontal="left" vertical="center" wrapText="1"/>
    </xf>
    <xf numFmtId="0" fontId="76" fillId="2" borderId="0" xfId="263" applyFont="1" applyFill="1" applyAlignment="1">
      <alignment horizontal="right" vertical="center" wrapText="1"/>
    </xf>
    <xf numFmtId="0" fontId="76" fillId="2" borderId="0" xfId="263" applyFont="1" applyFill="1">
      <alignment vertical="center"/>
    </xf>
    <xf numFmtId="0" fontId="76" fillId="2" borderId="0" xfId="263" applyFont="1" applyFill="1" applyAlignment="1">
      <alignment horizontal="center" vertical="center"/>
    </xf>
    <xf numFmtId="0" fontId="20" fillId="2" borderId="1" xfId="263" applyFont="1" applyFill="1" applyBorder="1" applyAlignment="1">
      <alignment horizontal="center" vertical="center" wrapText="1"/>
    </xf>
    <xf numFmtId="0" fontId="20" fillId="2" borderId="2" xfId="263" applyFont="1" applyFill="1" applyBorder="1" applyAlignment="1">
      <alignment horizontal="center" vertical="center" wrapText="1"/>
    </xf>
    <xf numFmtId="0" fontId="20" fillId="2" borderId="7" xfId="263" applyFont="1" applyFill="1" applyBorder="1" applyAlignment="1">
      <alignment horizontal="center" vertical="center" wrapText="1"/>
    </xf>
    <xf numFmtId="0" fontId="14" fillId="2" borderId="0" xfId="263" applyFont="1" applyFill="1" applyAlignment="1">
      <alignment horizontal="center" vertical="center" wrapText="1"/>
    </xf>
    <xf numFmtId="0" fontId="13" fillId="2" borderId="49" xfId="263" applyFont="1" applyFill="1" applyBorder="1" applyAlignment="1">
      <alignment horizontal="center" vertical="center" wrapText="1"/>
    </xf>
    <xf numFmtId="49" fontId="76" fillId="2" borderId="50" xfId="263" applyNumberFormat="1" applyFont="1" applyFill="1" applyBorder="1" applyAlignment="1">
      <alignment horizontal="center" vertical="center" wrapText="1"/>
    </xf>
    <xf numFmtId="0" fontId="17" fillId="2" borderId="50" xfId="263" applyFont="1" applyFill="1" applyBorder="1" applyAlignment="1">
      <alignment horizontal="center" vertical="center" wrapText="1"/>
    </xf>
    <xf numFmtId="0" fontId="13" fillId="2" borderId="50" xfId="263" applyFont="1" applyFill="1" applyBorder="1" applyAlignment="1">
      <alignment horizontal="center" vertical="center" wrapText="1"/>
    </xf>
    <xf numFmtId="0" fontId="13" fillId="2" borderId="50" xfId="263" applyFont="1" applyFill="1" applyBorder="1" applyAlignment="1">
      <alignment vertical="center" wrapText="1"/>
    </xf>
    <xf numFmtId="0" fontId="17" fillId="0" borderId="50" xfId="263" applyFont="1" applyBorder="1" applyAlignment="1">
      <alignment horizontal="left" vertical="center" wrapText="1"/>
    </xf>
    <xf numFmtId="178" fontId="13" fillId="2" borderId="50" xfId="263" applyNumberFormat="1" applyFont="1" applyFill="1" applyBorder="1" applyAlignment="1">
      <alignment horizontal="right" vertical="center" wrapText="1"/>
    </xf>
    <xf numFmtId="177" fontId="13" fillId="2" borderId="50" xfId="263" applyNumberFormat="1" applyFont="1" applyFill="1" applyBorder="1" applyAlignment="1">
      <alignment horizontal="right" vertical="center" wrapText="1"/>
    </xf>
    <xf numFmtId="0" fontId="17" fillId="0" borderId="50" xfId="263" applyFont="1" applyBorder="1" applyAlignment="1">
      <alignment horizontal="center" vertical="center" wrapText="1"/>
    </xf>
    <xf numFmtId="177" fontId="13" fillId="2" borderId="51" xfId="263" applyNumberFormat="1" applyFont="1" applyFill="1" applyBorder="1" applyAlignment="1">
      <alignment horizontal="right" vertical="center" wrapText="1"/>
    </xf>
    <xf numFmtId="178" fontId="76" fillId="0" borderId="50" xfId="263" applyNumberFormat="1" applyFont="1" applyBorder="1" applyAlignment="1">
      <alignment horizontal="right" vertical="center" wrapText="1"/>
    </xf>
    <xf numFmtId="0" fontId="14" fillId="2" borderId="50" xfId="263" applyFont="1" applyFill="1" applyBorder="1" applyAlignment="1">
      <alignment horizontal="center" vertical="center" wrapText="1"/>
    </xf>
    <xf numFmtId="0" fontId="14" fillId="2" borderId="50" xfId="263" applyFont="1" applyFill="1" applyBorder="1" applyAlignment="1">
      <alignment vertical="center" wrapText="1"/>
    </xf>
    <xf numFmtId="178" fontId="17" fillId="0" borderId="50" xfId="263" applyNumberFormat="1" applyFont="1" applyBorder="1" applyAlignment="1">
      <alignment horizontal="right" vertical="center" wrapText="1"/>
    </xf>
    <xf numFmtId="0" fontId="76" fillId="0" borderId="50" xfId="263" applyFont="1" applyBorder="1" applyAlignment="1">
      <alignment horizontal="center" vertical="center" wrapText="1"/>
    </xf>
    <xf numFmtId="0" fontId="13" fillId="2" borderId="51" xfId="263" applyFont="1" applyFill="1" applyBorder="1" applyAlignment="1">
      <alignment horizontal="right" vertical="center" wrapText="1"/>
    </xf>
    <xf numFmtId="0" fontId="17" fillId="0" borderId="50" xfId="263" applyFont="1" applyBorder="1" applyAlignment="1">
      <alignment vertical="center" wrapText="1"/>
    </xf>
    <xf numFmtId="0" fontId="76" fillId="0" borderId="50" xfId="263" applyFont="1" applyBorder="1" applyAlignment="1">
      <alignment vertical="center" wrapText="1"/>
    </xf>
    <xf numFmtId="0" fontId="76" fillId="0" borderId="52" xfId="263" applyFont="1" applyBorder="1" applyAlignment="1">
      <alignment vertical="center" wrapText="1"/>
    </xf>
    <xf numFmtId="0" fontId="76" fillId="0" borderId="50" xfId="263" applyFont="1" applyBorder="1" applyAlignment="1">
      <alignment horizontal="left" vertical="center" wrapText="1"/>
    </xf>
    <xf numFmtId="0" fontId="13" fillId="2" borderId="50" xfId="263" applyFont="1" applyFill="1" applyBorder="1" applyAlignment="1">
      <alignment horizontal="left" vertical="center" wrapText="1"/>
    </xf>
    <xf numFmtId="0" fontId="18" fillId="2" borderId="57" xfId="263" applyFont="1" applyFill="1" applyBorder="1" applyAlignment="1">
      <alignment horizontal="right" vertical="center" wrapText="1"/>
    </xf>
    <xf numFmtId="0" fontId="18" fillId="2" borderId="58" xfId="263" applyFont="1" applyFill="1" applyBorder="1" applyAlignment="1">
      <alignment horizontal="right" vertical="center" wrapText="1"/>
    </xf>
    <xf numFmtId="0" fontId="14" fillId="2" borderId="51" xfId="263" applyFont="1" applyFill="1" applyBorder="1" applyAlignment="1">
      <alignment horizontal="center" vertical="center" wrapText="1"/>
    </xf>
    <xf numFmtId="49" fontId="22" fillId="2" borderId="50" xfId="263" applyNumberFormat="1" applyFont="1" applyFill="1" applyBorder="1" applyAlignment="1">
      <alignment horizontal="center" vertical="center" wrapText="1"/>
    </xf>
    <xf numFmtId="0" fontId="14" fillId="2" borderId="50" xfId="263" applyFont="1" applyFill="1" applyBorder="1" applyAlignment="1">
      <alignment horizontal="left" vertical="center" wrapText="1"/>
    </xf>
    <xf numFmtId="0" fontId="76" fillId="0" borderId="52" xfId="263" applyFont="1" applyBorder="1" applyAlignment="1">
      <alignment horizontal="left" vertical="center" wrapText="1"/>
    </xf>
    <xf numFmtId="180" fontId="13" fillId="2" borderId="50" xfId="263" applyNumberFormat="1" applyFont="1" applyFill="1" applyBorder="1" applyAlignment="1">
      <alignment horizontal="right" vertical="center" wrapText="1"/>
    </xf>
    <xf numFmtId="180" fontId="18" fillId="23" borderId="57" xfId="263" applyNumberFormat="1" applyFont="1" applyFill="1" applyBorder="1" applyAlignment="1">
      <alignment horizontal="right" vertical="center" wrapText="1"/>
    </xf>
    <xf numFmtId="181" fontId="17" fillId="0" borderId="50" xfId="8" applyNumberFormat="1" applyFont="1" applyFill="1" applyBorder="1" applyAlignment="1">
      <alignment vertical="center"/>
    </xf>
    <xf numFmtId="181" fontId="79" fillId="2" borderId="0" xfId="0" applyNumberFormat="1" applyFont="1" applyFill="1" applyAlignment="1">
      <alignment vertical="center"/>
    </xf>
    <xf numFmtId="0" fontId="5" fillId="2" borderId="62" xfId="0" applyFont="1" applyFill="1" applyBorder="1" applyAlignment="1">
      <alignment horizontal="center" vertical="center" wrapText="1"/>
    </xf>
    <xf numFmtId="0" fontId="60" fillId="0" borderId="62" xfId="0" applyFont="1" applyBorder="1" applyAlignment="1">
      <alignment horizontal="center" vertical="center" wrapText="1"/>
    </xf>
    <xf numFmtId="0" fontId="61" fillId="2" borderId="62" xfId="0" applyFont="1" applyFill="1" applyBorder="1" applyAlignment="1">
      <alignment horizontal="left" vertical="center" wrapText="1"/>
    </xf>
    <xf numFmtId="0" fontId="6" fillId="2" borderId="61" xfId="0" applyFont="1" applyFill="1" applyBorder="1" applyAlignment="1">
      <alignment horizontal="center" vertical="center" wrapText="1"/>
    </xf>
    <xf numFmtId="0" fontId="7" fillId="0" borderId="50" xfId="0" applyFont="1" applyBorder="1" applyAlignment="1">
      <alignment horizontal="center" vertical="center" wrapText="1"/>
    </xf>
    <xf numFmtId="10" fontId="7" fillId="0" borderId="50" xfId="0" applyNumberFormat="1" applyFont="1" applyBorder="1" applyAlignment="1">
      <alignment horizontal="center" vertical="center" wrapText="1"/>
    </xf>
    <xf numFmtId="9" fontId="7" fillId="0" borderId="50" xfId="0" applyNumberFormat="1" applyFont="1" applyBorder="1" applyAlignment="1">
      <alignment horizontal="center" vertical="center" wrapText="1"/>
    </xf>
    <xf numFmtId="0" fontId="8" fillId="0" borderId="50" xfId="0" applyFont="1" applyBorder="1" applyAlignment="1">
      <alignment horizontal="center" vertical="center" wrapText="1"/>
    </xf>
    <xf numFmtId="9" fontId="8" fillId="0" borderId="50" xfId="0" applyNumberFormat="1" applyFont="1" applyBorder="1" applyAlignment="1">
      <alignment horizontal="center" vertical="center" wrapText="1"/>
    </xf>
    <xf numFmtId="10" fontId="8" fillId="0" borderId="50" xfId="0" applyNumberFormat="1" applyFont="1" applyBorder="1" applyAlignment="1">
      <alignment horizontal="center" vertical="center" wrapText="1"/>
    </xf>
    <xf numFmtId="0" fontId="60" fillId="0" borderId="50" xfId="0" applyFont="1" applyBorder="1" applyAlignment="1">
      <alignment horizontal="center" vertical="center" wrapText="1"/>
    </xf>
    <xf numFmtId="10" fontId="60" fillId="0" borderId="50" xfId="0" applyNumberFormat="1" applyFont="1" applyBorder="1" applyAlignment="1">
      <alignment horizontal="center" vertical="center" wrapText="1"/>
    </xf>
    <xf numFmtId="9" fontId="60" fillId="0" borderId="50" xfId="0" applyNumberFormat="1" applyFont="1" applyBorder="1" applyAlignment="1">
      <alignment horizontal="center" vertical="center" wrapText="1"/>
    </xf>
    <xf numFmtId="0" fontId="79" fillId="2" borderId="50" xfId="0" applyFont="1" applyFill="1" applyBorder="1" applyAlignment="1">
      <alignment horizontal="center" vertical="center" wrapText="1"/>
    </xf>
    <xf numFmtId="0" fontId="22" fillId="2" borderId="50" xfId="264" applyFont="1" applyFill="1" applyBorder="1" applyAlignment="1">
      <alignment vertical="center" wrapText="1"/>
    </xf>
    <xf numFmtId="0" fontId="85" fillId="2" borderId="50" xfId="8" applyFont="1" applyFill="1" applyBorder="1" applyAlignment="1">
      <alignment horizontal="center" vertical="center" wrapText="1"/>
    </xf>
    <xf numFmtId="0" fontId="86" fillId="2" borderId="50" xfId="263" applyFont="1" applyFill="1" applyBorder="1" applyAlignment="1">
      <alignment horizontal="center" vertical="center" wrapText="1"/>
    </xf>
    <xf numFmtId="181" fontId="21" fillId="2" borderId="50" xfId="8" applyNumberFormat="1" applyFont="1" applyFill="1" applyBorder="1" applyAlignment="1">
      <alignment horizontal="right" vertical="center"/>
    </xf>
    <xf numFmtId="181" fontId="21" fillId="2" borderId="50" xfId="259" applyNumberFormat="1" applyFont="1" applyFill="1" applyBorder="1" applyAlignment="1" applyProtection="1">
      <alignment horizontal="right" vertical="center" wrapText="1"/>
    </xf>
    <xf numFmtId="181" fontId="24" fillId="2" borderId="50" xfId="263" applyNumberFormat="1" applyFont="1" applyFill="1" applyBorder="1" applyAlignment="1">
      <alignment horizontal="right" vertical="center"/>
    </xf>
    <xf numFmtId="181" fontId="24" fillId="23" borderId="50" xfId="263" applyNumberFormat="1" applyFont="1" applyFill="1" applyBorder="1" applyAlignment="1">
      <alignment horizontal="right" vertical="center"/>
    </xf>
    <xf numFmtId="181" fontId="21" fillId="0" borderId="50" xfId="8" applyNumberFormat="1" applyFont="1" applyFill="1" applyBorder="1" applyAlignment="1">
      <alignment horizontal="right" vertical="center" wrapText="1"/>
    </xf>
    <xf numFmtId="181" fontId="21" fillId="2" borderId="50" xfId="267" applyNumberFormat="1" applyFont="1" applyFill="1" applyBorder="1" applyAlignment="1" applyProtection="1">
      <alignment horizontal="right" vertical="center" wrapText="1"/>
    </xf>
    <xf numFmtId="181" fontId="21" fillId="2" borderId="50" xfId="258" applyNumberFormat="1" applyFont="1" applyFill="1" applyBorder="1" applyAlignment="1" applyProtection="1">
      <alignment horizontal="right" vertical="center" wrapText="1"/>
    </xf>
    <xf numFmtId="181" fontId="24" fillId="2" borderId="50" xfId="266" applyNumberFormat="1" applyFont="1" applyFill="1" applyBorder="1" applyAlignment="1">
      <alignment horizontal="right" vertical="center" shrinkToFit="1"/>
    </xf>
    <xf numFmtId="181" fontId="24" fillId="0" borderId="50" xfId="264" applyNumberFormat="1" applyFont="1" applyFill="1" applyBorder="1" applyAlignment="1">
      <alignment horizontal="right" vertical="center"/>
    </xf>
    <xf numFmtId="181" fontId="21" fillId="2" borderId="50" xfId="265" applyNumberFormat="1" applyFont="1" applyFill="1" applyBorder="1" applyAlignment="1" applyProtection="1">
      <alignment horizontal="right" vertical="center" wrapText="1"/>
    </xf>
    <xf numFmtId="181" fontId="21" fillId="0" borderId="50" xfId="8" applyNumberFormat="1" applyFont="1" applyFill="1" applyBorder="1" applyAlignment="1">
      <alignment horizontal="right" vertical="center"/>
    </xf>
    <xf numFmtId="181" fontId="21" fillId="2" borderId="50" xfId="256" applyNumberFormat="1" applyFont="1" applyFill="1" applyBorder="1" applyAlignment="1" applyProtection="1">
      <alignment horizontal="right" vertical="center"/>
      <protection hidden="1"/>
    </xf>
    <xf numFmtId="181" fontId="21" fillId="2" borderId="50" xfId="263" applyNumberFormat="1" applyFont="1" applyFill="1" applyBorder="1" applyAlignment="1" applyProtection="1">
      <alignment horizontal="right" vertical="center" wrapText="1"/>
    </xf>
    <xf numFmtId="181" fontId="24" fillId="2" borderId="50" xfId="263" applyNumberFormat="1" applyFont="1" applyFill="1" applyBorder="1" applyAlignment="1" applyProtection="1">
      <alignment horizontal="right" vertical="center" wrapText="1"/>
    </xf>
    <xf numFmtId="181" fontId="86" fillId="23" borderId="50" xfId="263" applyNumberFormat="1" applyFont="1" applyFill="1" applyBorder="1" applyAlignment="1">
      <alignment horizontal="right" vertical="center"/>
    </xf>
    <xf numFmtId="43" fontId="24" fillId="2" borderId="50" xfId="263" applyNumberFormat="1" applyFont="1" applyFill="1" applyBorder="1">
      <alignment vertical="center"/>
    </xf>
    <xf numFmtId="43" fontId="24" fillId="3" borderId="4" xfId="0" applyNumberFormat="1" applyFont="1" applyFill="1" applyBorder="1">
      <alignment vertical="center"/>
    </xf>
    <xf numFmtId="43" fontId="24" fillId="8" borderId="4" xfId="0" applyNumberFormat="1" applyFont="1" applyFill="1" applyBorder="1">
      <alignment vertical="center"/>
    </xf>
    <xf numFmtId="0" fontId="24" fillId="7" borderId="4" xfId="0" applyFont="1" applyFill="1" applyBorder="1">
      <alignment vertical="center"/>
    </xf>
    <xf numFmtId="0" fontId="24" fillId="4" borderId="4" xfId="0" applyFont="1" applyFill="1" applyBorder="1">
      <alignment vertical="center"/>
    </xf>
    <xf numFmtId="181" fontId="24" fillId="2" borderId="50" xfId="0" applyNumberFormat="1" applyFont="1" applyFill="1" applyBorder="1" applyAlignment="1">
      <alignment horizontal="right" vertical="center"/>
    </xf>
    <xf numFmtId="181" fontId="24" fillId="23" borderId="50" xfId="0" applyNumberFormat="1" applyFont="1" applyFill="1" applyBorder="1" applyAlignment="1">
      <alignment horizontal="right" vertical="center"/>
    </xf>
    <xf numFmtId="181" fontId="21" fillId="0" borderId="50" xfId="140" applyNumberFormat="1" applyFont="1" applyFill="1" applyBorder="1" applyAlignment="1" applyProtection="1">
      <alignment horizontal="right" vertical="center" wrapText="1"/>
    </xf>
    <xf numFmtId="181" fontId="24" fillId="0" borderId="50" xfId="0" applyNumberFormat="1" applyFont="1" applyFill="1" applyBorder="1" applyAlignment="1">
      <alignment horizontal="right" vertical="center"/>
    </xf>
    <xf numFmtId="181" fontId="21" fillId="2" borderId="50" xfId="140" applyNumberFormat="1" applyFont="1" applyFill="1" applyBorder="1" applyAlignment="1" applyProtection="1">
      <alignment horizontal="right" vertical="center" wrapText="1"/>
    </xf>
    <xf numFmtId="181" fontId="21" fillId="23" borderId="50" xfId="8" applyNumberFormat="1" applyFont="1" applyFill="1" applyBorder="1" applyAlignment="1">
      <alignment horizontal="center" vertical="center"/>
    </xf>
    <xf numFmtId="0" fontId="85" fillId="2" borderId="4" xfId="8" applyFont="1" applyFill="1" applyBorder="1" applyAlignment="1">
      <alignment horizontal="center" vertical="center" wrapText="1"/>
    </xf>
    <xf numFmtId="0" fontId="86" fillId="2" borderId="4" xfId="0" applyFont="1" applyFill="1" applyBorder="1" applyAlignment="1">
      <alignment horizontal="center" vertical="center" wrapText="1"/>
    </xf>
    <xf numFmtId="0" fontId="13" fillId="2" borderId="0" xfId="8" applyFont="1" applyFill="1" applyAlignment="1">
      <alignment vertical="center" wrapText="1"/>
    </xf>
    <xf numFmtId="0" fontId="22" fillId="2" borderId="0" xfId="0" applyFont="1" applyFill="1" applyAlignment="1">
      <alignment vertical="center" wrapText="1"/>
    </xf>
    <xf numFmtId="0" fontId="13" fillId="0" borderId="50" xfId="259" applyNumberFormat="1" applyFont="1" applyFill="1" applyBorder="1" applyAlignment="1" applyProtection="1">
      <alignment vertical="center" wrapText="1"/>
    </xf>
    <xf numFmtId="0" fontId="13" fillId="0" borderId="50" xfId="267" applyNumberFormat="1" applyFont="1" applyFill="1" applyBorder="1" applyAlignment="1" applyProtection="1">
      <alignment vertical="center" wrapText="1"/>
    </xf>
    <xf numFmtId="0" fontId="0" fillId="0" borderId="50" xfId="0" applyBorder="1" applyAlignment="1"/>
    <xf numFmtId="0" fontId="22" fillId="2" borderId="50" xfId="262" applyFont="1" applyFill="1" applyBorder="1">
      <alignment vertical="center"/>
    </xf>
    <xf numFmtId="0" fontId="24" fillId="2" borderId="50" xfId="262" applyFont="1" applyFill="1" applyBorder="1" applyAlignment="1">
      <alignment horizontal="right" vertical="center"/>
    </xf>
    <xf numFmtId="49" fontId="76" fillId="0" borderId="50" xfId="268" applyNumberFormat="1" applyFont="1" applyFill="1" applyBorder="1">
      <alignment vertical="center"/>
    </xf>
    <xf numFmtId="49" fontId="76" fillId="0" borderId="50" xfId="268" applyNumberFormat="1" applyFont="1" applyFill="1" applyBorder="1" applyAlignment="1">
      <alignment horizontal="left" vertical="center" wrapText="1"/>
    </xf>
    <xf numFmtId="49" fontId="76" fillId="0" borderId="0" xfId="268" applyNumberFormat="1" applyFont="1" applyFill="1" applyBorder="1">
      <alignment vertical="center"/>
    </xf>
    <xf numFmtId="49" fontId="0" fillId="0" borderId="50" xfId="0" applyNumberFormat="1" applyBorder="1" applyAlignment="1"/>
    <xf numFmtId="49" fontId="76" fillId="0" borderId="50" xfId="0" applyNumberFormat="1" applyFont="1" applyFill="1" applyBorder="1" applyAlignment="1">
      <alignment horizontal="center" vertical="center"/>
    </xf>
    <xf numFmtId="49" fontId="76" fillId="2" borderId="50" xfId="271" applyNumberFormat="1" applyFont="1" applyFill="1" applyBorder="1" applyAlignment="1">
      <alignment horizontal="right" vertical="center" shrinkToFit="1"/>
    </xf>
    <xf numFmtId="49" fontId="76" fillId="2" borderId="0" xfId="271" applyNumberFormat="1" applyFont="1" applyFill="1" applyBorder="1" applyAlignment="1">
      <alignment horizontal="right" vertical="center" shrinkToFit="1"/>
    </xf>
    <xf numFmtId="49" fontId="30" fillId="0" borderId="50" xfId="0" applyNumberFormat="1" applyFont="1" applyBorder="1" applyAlignment="1">
      <alignment horizontal="right"/>
    </xf>
    <xf numFmtId="49" fontId="76" fillId="2" borderId="0" xfId="268" applyNumberFormat="1" applyFont="1" applyFill="1" applyBorder="1" applyAlignment="1">
      <alignment horizontal="right"/>
    </xf>
    <xf numFmtId="49" fontId="76" fillId="2" borderId="50" xfId="268" applyNumberFormat="1" applyFont="1" applyFill="1" applyBorder="1" applyAlignment="1">
      <alignment horizontal="right" vertical="center"/>
    </xf>
    <xf numFmtId="49" fontId="13" fillId="2" borderId="50" xfId="255" applyNumberFormat="1" applyFont="1" applyFill="1" applyBorder="1" applyAlignment="1" applyProtection="1">
      <alignment horizontal="center" vertical="center"/>
      <protection locked="0"/>
    </xf>
    <xf numFmtId="49" fontId="24" fillId="2" borderId="4" xfId="0" applyNumberFormat="1" applyFont="1" applyFill="1" applyBorder="1" applyAlignment="1">
      <alignment horizontal="center" vertical="center"/>
    </xf>
    <xf numFmtId="14" fontId="24" fillId="2" borderId="4" xfId="0" applyNumberFormat="1" applyFont="1" applyFill="1" applyBorder="1">
      <alignment vertical="center"/>
    </xf>
    <xf numFmtId="0" fontId="24" fillId="2" borderId="4" xfId="0" applyNumberFormat="1" applyFont="1" applyFill="1" applyBorder="1" applyAlignment="1">
      <alignment horizontal="center" vertical="center"/>
    </xf>
    <xf numFmtId="0" fontId="21" fillId="2" borderId="50" xfId="256" applyFont="1" applyFill="1" applyBorder="1" applyAlignment="1" applyProtection="1">
      <alignment horizontal="center" vertical="center"/>
      <protection hidden="1"/>
    </xf>
    <xf numFmtId="0" fontId="21" fillId="2" borderId="4" xfId="140" applyNumberFormat="1" applyFont="1" applyFill="1" applyBorder="1" applyAlignment="1" applyProtection="1">
      <alignment vertical="center" wrapText="1"/>
    </xf>
    <xf numFmtId="0" fontId="21" fillId="2" borderId="0" xfId="8" applyFont="1" applyFill="1">
      <alignment vertical="center"/>
    </xf>
    <xf numFmtId="0" fontId="24" fillId="2" borderId="0" xfId="0" applyFont="1" applyFill="1">
      <alignment vertical="center"/>
    </xf>
    <xf numFmtId="0" fontId="10" fillId="0" borderId="0" xfId="0" applyFont="1" applyAlignment="1"/>
    <xf numFmtId="49" fontId="24" fillId="2" borderId="4" xfId="0" applyNumberFormat="1" applyFont="1" applyFill="1" applyBorder="1" applyAlignment="1">
      <alignment horizontal="center" vertical="center" wrapText="1"/>
    </xf>
    <xf numFmtId="0" fontId="21" fillId="2" borderId="50" xfId="140" applyNumberFormat="1" applyFont="1" applyFill="1" applyBorder="1" applyAlignment="1" applyProtection="1">
      <alignment vertical="center" wrapText="1"/>
    </xf>
    <xf numFmtId="0" fontId="13" fillId="2" borderId="50" xfId="8" applyNumberFormat="1" applyFont="1" applyFill="1" applyBorder="1" applyAlignment="1">
      <alignment horizontal="center" vertical="center"/>
    </xf>
    <xf numFmtId="49" fontId="13" fillId="2" borderId="50" xfId="152" applyNumberFormat="1" applyFont="1" applyFill="1" applyBorder="1" applyAlignment="1">
      <alignment horizontal="center" vertical="center" wrapText="1"/>
    </xf>
    <xf numFmtId="49" fontId="13" fillId="2" borderId="50" xfId="256" applyNumberFormat="1" applyFont="1" applyFill="1" applyBorder="1" applyAlignment="1" applyProtection="1">
      <alignment horizontal="center" vertical="center"/>
      <protection hidden="1"/>
    </xf>
    <xf numFmtId="49" fontId="24" fillId="2" borderId="50" xfId="0" applyNumberFormat="1" applyFont="1" applyFill="1" applyBorder="1" applyAlignment="1">
      <alignment horizontal="center" vertical="center"/>
    </xf>
    <xf numFmtId="0" fontId="24" fillId="2" borderId="50" xfId="0" applyNumberFormat="1" applyFont="1" applyFill="1" applyBorder="1" applyAlignment="1">
      <alignment horizontal="center" vertical="center"/>
    </xf>
    <xf numFmtId="49" fontId="24" fillId="2" borderId="4" xfId="0" applyNumberFormat="1" applyFont="1" applyFill="1" applyBorder="1">
      <alignment vertical="center"/>
    </xf>
    <xf numFmtId="49" fontId="22" fillId="2" borderId="33" xfId="0" applyNumberFormat="1" applyFont="1" applyFill="1" applyBorder="1">
      <alignment vertical="center"/>
    </xf>
    <xf numFmtId="49" fontId="22" fillId="2" borderId="33" xfId="0" applyNumberFormat="1" applyFont="1" applyFill="1" applyBorder="1" applyAlignment="1">
      <alignment horizontal="center" vertical="center"/>
    </xf>
    <xf numFmtId="181" fontId="22" fillId="2" borderId="61" xfId="0" applyNumberFormat="1" applyFont="1" applyFill="1" applyBorder="1" applyAlignment="1">
      <alignment horizontal="right" vertical="center"/>
    </xf>
    <xf numFmtId="181" fontId="22" fillId="2" borderId="61" xfId="0" applyNumberFormat="1" applyFont="1" applyFill="1" applyBorder="1" applyAlignment="1">
      <alignment vertical="center"/>
    </xf>
    <xf numFmtId="180" fontId="22" fillId="23" borderId="61" xfId="0" applyNumberFormat="1" applyFont="1" applyFill="1" applyBorder="1" applyAlignment="1">
      <alignment horizontal="right" vertical="center"/>
    </xf>
    <xf numFmtId="181" fontId="13" fillId="0" borderId="61" xfId="8" applyNumberFormat="1" applyFont="1" applyFill="1" applyBorder="1" applyAlignment="1">
      <alignment vertical="center"/>
    </xf>
    <xf numFmtId="181" fontId="13" fillId="0" borderId="61" xfId="140" applyNumberFormat="1" applyFont="1" applyFill="1" applyBorder="1" applyAlignment="1" applyProtection="1">
      <alignment vertical="center" wrapText="1"/>
    </xf>
    <xf numFmtId="181" fontId="17" fillId="0" borderId="61" xfId="8" applyNumberFormat="1" applyFont="1" applyFill="1" applyBorder="1" applyAlignment="1">
      <alignment horizontal="right" vertical="center"/>
    </xf>
    <xf numFmtId="49" fontId="13" fillId="2" borderId="61" xfId="8" applyNumberFormat="1" applyFont="1" applyFill="1" applyBorder="1" applyAlignment="1">
      <alignment horizontal="center" vertical="center"/>
    </xf>
    <xf numFmtId="43" fontId="22" fillId="7" borderId="4" xfId="0" applyNumberFormat="1" applyFont="1" applyFill="1" applyBorder="1">
      <alignment vertical="center"/>
    </xf>
    <xf numFmtId="0" fontId="79" fillId="2" borderId="2" xfId="0" applyFont="1" applyFill="1" applyBorder="1" applyAlignment="1">
      <alignment horizontal="center" vertical="center" wrapText="1"/>
    </xf>
    <xf numFmtId="0" fontId="79" fillId="2" borderId="7" xfId="0" applyFont="1" applyFill="1" applyBorder="1" applyAlignment="1">
      <alignment horizontal="center" vertical="center" wrapText="1"/>
    </xf>
    <xf numFmtId="179" fontId="76" fillId="2" borderId="62" xfId="0" applyNumberFormat="1" applyFont="1" applyFill="1" applyBorder="1" applyAlignment="1">
      <alignment horizontal="center" vertical="center" wrapText="1"/>
    </xf>
    <xf numFmtId="179" fontId="76" fillId="2" borderId="65" xfId="0" applyNumberFormat="1" applyFont="1" applyFill="1" applyBorder="1" applyAlignment="1">
      <alignment horizontal="center" vertical="center" wrapText="1"/>
    </xf>
    <xf numFmtId="179" fontId="76" fillId="2" borderId="84" xfId="0" applyNumberFormat="1" applyFont="1" applyFill="1" applyBorder="1" applyAlignment="1">
      <alignment horizontal="center" vertical="center" wrapText="1"/>
    </xf>
    <xf numFmtId="0" fontId="79" fillId="2" borderId="15"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76" fillId="2" borderId="50" xfId="0" applyFont="1" applyFill="1" applyBorder="1" applyAlignment="1">
      <alignment horizontal="center" vertical="center" wrapText="1"/>
    </xf>
    <xf numFmtId="0" fontId="76" fillId="2" borderId="51" xfId="0" applyFont="1" applyFill="1" applyBorder="1" applyAlignment="1">
      <alignment horizontal="center" vertical="center" wrapText="1"/>
    </xf>
    <xf numFmtId="0" fontId="76" fillId="2" borderId="50" xfId="0" applyFont="1" applyFill="1" applyBorder="1" applyAlignment="1">
      <alignment horizontal="left" vertical="center" wrapText="1"/>
    </xf>
    <xf numFmtId="0" fontId="79" fillId="2" borderId="1" xfId="0" applyFont="1" applyFill="1" applyBorder="1" applyAlignment="1">
      <alignment horizontal="center" vertical="center" wrapText="1"/>
    </xf>
    <xf numFmtId="0" fontId="79" fillId="2" borderId="49" xfId="0" applyFont="1" applyFill="1" applyBorder="1" applyAlignment="1">
      <alignment horizontal="center" vertical="center" wrapText="1"/>
    </xf>
    <xf numFmtId="0" fontId="79" fillId="2" borderId="50" xfId="0" applyFont="1" applyFill="1" applyBorder="1" applyAlignment="1">
      <alignment horizontal="center" vertical="center" wrapText="1"/>
    </xf>
    <xf numFmtId="0" fontId="76" fillId="2" borderId="62" xfId="0" applyFont="1" applyFill="1" applyBorder="1" applyAlignment="1">
      <alignment horizontal="left" vertical="center" wrapText="1"/>
    </xf>
    <xf numFmtId="0" fontId="76" fillId="2" borderId="65"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15" fillId="2" borderId="0" xfId="0" applyFont="1" applyFill="1" applyAlignment="1">
      <alignment horizontal="center" vertical="center"/>
    </xf>
    <xf numFmtId="0" fontId="75" fillId="0" borderId="2"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6" fillId="2" borderId="34" xfId="0" applyFont="1" applyFill="1" applyBorder="1" applyAlignment="1">
      <alignment horizontal="center" vertical="center"/>
    </xf>
    <xf numFmtId="0" fontId="76" fillId="2" borderId="35" xfId="0" applyFont="1" applyFill="1" applyBorder="1" applyAlignment="1">
      <alignment horizontal="center" vertical="center"/>
    </xf>
    <xf numFmtId="0" fontId="76" fillId="2" borderId="37" xfId="0" applyFont="1" applyFill="1" applyBorder="1" applyAlignment="1">
      <alignment horizontal="center" vertical="center"/>
    </xf>
    <xf numFmtId="179" fontId="76" fillId="2" borderId="57" xfId="0" applyNumberFormat="1" applyFont="1" applyFill="1" applyBorder="1" applyAlignment="1">
      <alignment horizontal="center" vertical="center"/>
    </xf>
    <xf numFmtId="0" fontId="76" fillId="2" borderId="57" xfId="0" applyFont="1" applyFill="1" applyBorder="1" applyAlignment="1">
      <alignment horizontal="center" vertical="center" wrapText="1"/>
    </xf>
    <xf numFmtId="0" fontId="76" fillId="2" borderId="58" xfId="0" applyFont="1" applyFill="1" applyBorder="1" applyAlignment="1">
      <alignment horizontal="center" vertical="center" wrapText="1"/>
    </xf>
    <xf numFmtId="179" fontId="76" fillId="2" borderId="50" xfId="0" applyNumberFormat="1" applyFont="1" applyFill="1" applyBorder="1" applyAlignment="1">
      <alignment horizontal="center" vertical="center"/>
    </xf>
    <xf numFmtId="0" fontId="79" fillId="2" borderId="0" xfId="0" applyFont="1" applyFill="1" applyAlignment="1">
      <alignment horizontal="left" vertical="center"/>
    </xf>
    <xf numFmtId="0" fontId="79" fillId="2" borderId="60" xfId="0" applyFont="1" applyFill="1" applyBorder="1" applyAlignment="1">
      <alignment horizontal="left" vertical="center"/>
    </xf>
    <xf numFmtId="0" fontId="79" fillId="2" borderId="21"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79" fillId="2" borderId="39" xfId="0" applyFont="1" applyFill="1" applyBorder="1" applyAlignment="1">
      <alignment horizontal="center" vertical="center" wrapText="1"/>
    </xf>
    <xf numFmtId="0" fontId="76" fillId="2" borderId="24" xfId="0" applyFont="1" applyFill="1" applyBorder="1" applyAlignment="1">
      <alignment horizontal="center" vertical="center"/>
    </xf>
    <xf numFmtId="0" fontId="76" fillId="2" borderId="25" xfId="0" applyFont="1" applyFill="1" applyBorder="1" applyAlignment="1">
      <alignment horizontal="center" vertical="center"/>
    </xf>
    <xf numFmtId="0" fontId="79" fillId="2" borderId="56" xfId="0" applyFont="1" applyFill="1" applyBorder="1" applyAlignment="1">
      <alignment horizontal="center" vertical="center" wrapText="1"/>
    </xf>
    <xf numFmtId="0" fontId="79" fillId="2" borderId="57" xfId="0" applyFont="1" applyFill="1" applyBorder="1" applyAlignment="1">
      <alignment horizontal="center" vertical="center" wrapText="1"/>
    </xf>
    <xf numFmtId="0" fontId="79" fillId="2" borderId="28" xfId="0" applyFont="1" applyFill="1" applyBorder="1" applyAlignment="1">
      <alignment horizontal="left" vertical="center"/>
    </xf>
    <xf numFmtId="0" fontId="79" fillId="0" borderId="0" xfId="0" applyFont="1" applyFill="1" applyAlignment="1">
      <alignment horizontal="left" vertical="center" wrapText="1"/>
    </xf>
    <xf numFmtId="0" fontId="12" fillId="2" borderId="0" xfId="143" applyNumberFormat="1" applyFont="1" applyFill="1" applyAlignment="1">
      <alignment horizontal="center" vertical="center" wrapText="1"/>
    </xf>
    <xf numFmtId="0" fontId="12" fillId="2" borderId="0" xfId="143" applyNumberFormat="1" applyFont="1" applyFill="1" applyAlignment="1">
      <alignment horizontal="left" vertical="center" wrapText="1"/>
    </xf>
    <xf numFmtId="0" fontId="12" fillId="2" borderId="0" xfId="140" applyNumberFormat="1" applyFont="1" applyFill="1" applyAlignment="1">
      <alignment horizontal="center" vertical="center" wrapText="1"/>
    </xf>
    <xf numFmtId="0" fontId="12" fillId="2" borderId="0" xfId="140" applyNumberFormat="1" applyFont="1" applyFill="1" applyAlignment="1">
      <alignment horizontal="left" vertical="center" wrapText="1"/>
    </xf>
    <xf numFmtId="0" fontId="62" fillId="2" borderId="0" xfId="0" applyFont="1" applyFill="1" applyAlignment="1">
      <alignment horizontal="center" vertical="center"/>
    </xf>
    <xf numFmtId="0" fontId="0" fillId="2" borderId="60" xfId="0" applyFill="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23" fillId="2" borderId="2" xfId="0" applyFont="1" applyFill="1" applyBorder="1" applyAlignment="1">
      <alignment horizontal="center" vertical="center" wrapText="1"/>
    </xf>
    <xf numFmtId="0" fontId="46" fillId="2" borderId="50" xfId="0" applyFont="1" applyFill="1" applyBorder="1" applyAlignment="1">
      <alignment horizontal="center" vertical="center" wrapText="1"/>
    </xf>
    <xf numFmtId="0" fontId="5" fillId="0" borderId="15" xfId="0" applyFont="1" applyBorder="1" applyAlignment="1">
      <alignment horizontal="center" vertical="center" wrapText="1"/>
    </xf>
    <xf numFmtId="0" fontId="9" fillId="2" borderId="34" xfId="0" applyFont="1" applyFill="1" applyBorder="1" applyAlignment="1">
      <alignment horizontal="center" vertical="center"/>
    </xf>
    <xf numFmtId="0" fontId="9" fillId="2" borderId="28" xfId="0" applyFont="1" applyFill="1" applyBorder="1" applyAlignment="1">
      <alignment horizontal="center" vertical="center"/>
    </xf>
    <xf numFmtId="0" fontId="9" fillId="2" borderId="35"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64" xfId="0" applyFont="1" applyFill="1" applyBorder="1" applyAlignment="1">
      <alignment horizontal="center" vertical="center"/>
    </xf>
    <xf numFmtId="0" fontId="9" fillId="2" borderId="65" xfId="0" applyFont="1" applyFill="1" applyBorder="1" applyAlignment="1">
      <alignment horizontal="center" vertical="center"/>
    </xf>
    <xf numFmtId="0" fontId="0" fillId="2" borderId="61" xfId="0" applyFill="1" applyBorder="1" applyAlignment="1">
      <alignment horizontal="center" vertical="center"/>
    </xf>
    <xf numFmtId="0" fontId="0" fillId="2" borderId="11" xfId="0" applyFill="1" applyBorder="1" applyAlignment="1">
      <alignment horizontal="center" vertical="center"/>
    </xf>
    <xf numFmtId="0" fontId="0" fillId="2" borderId="63" xfId="0" applyFill="1" applyBorder="1" applyAlignment="1">
      <alignment horizontal="center" vertical="center"/>
    </xf>
    <xf numFmtId="0" fontId="47" fillId="0" borderId="50" xfId="0" applyFont="1" applyBorder="1" applyAlignment="1">
      <alignment horizontal="center" vertical="center" wrapText="1"/>
    </xf>
    <xf numFmtId="0" fontId="48" fillId="0" borderId="50" xfId="0" applyFont="1" applyBorder="1" applyAlignment="1">
      <alignment horizontal="center" vertical="center" wrapText="1"/>
    </xf>
    <xf numFmtId="0" fontId="5" fillId="0" borderId="62" xfId="0" applyFont="1" applyBorder="1" applyAlignment="1">
      <alignment horizontal="center" vertical="center" wrapText="1"/>
    </xf>
    <xf numFmtId="0" fontId="6" fillId="0" borderId="50" xfId="0" applyFont="1" applyBorder="1" applyAlignment="1">
      <alignment horizontal="center" vertical="center" wrapText="1"/>
    </xf>
    <xf numFmtId="0" fontId="49" fillId="2" borderId="49" xfId="0" applyFont="1" applyFill="1" applyBorder="1" applyAlignment="1">
      <alignment horizontal="center" vertical="center" wrapText="1"/>
    </xf>
    <xf numFmtId="0" fontId="50" fillId="18" borderId="50" xfId="0" applyFont="1" applyFill="1" applyBorder="1" applyAlignment="1">
      <alignment horizontal="center" vertical="center" wrapText="1"/>
    </xf>
    <xf numFmtId="0" fontId="50" fillId="2" borderId="50" xfId="0" applyFont="1" applyFill="1" applyBorder="1" applyAlignment="1">
      <alignment horizontal="left" vertical="center" wrapText="1"/>
    </xf>
    <xf numFmtId="0" fontId="50" fillId="18" borderId="62" xfId="0" applyFont="1" applyFill="1" applyBorder="1" applyAlignment="1">
      <alignment horizontal="center" vertical="center" wrapText="1"/>
    </xf>
    <xf numFmtId="0" fontId="50" fillId="18" borderId="52" xfId="0" applyFont="1" applyFill="1" applyBorder="1" applyAlignment="1">
      <alignment horizontal="center" vertical="center" wrapText="1"/>
    </xf>
    <xf numFmtId="0" fontId="50" fillId="2" borderId="61" xfId="0" applyFont="1" applyFill="1" applyBorder="1" applyAlignment="1">
      <alignment horizontal="left" vertical="center" wrapText="1"/>
    </xf>
    <xf numFmtId="0" fontId="50" fillId="2" borderId="11" xfId="0" applyFont="1" applyFill="1" applyBorder="1" applyAlignment="1">
      <alignment horizontal="left" vertical="center" wrapText="1"/>
    </xf>
    <xf numFmtId="0" fontId="50" fillId="2" borderId="63" xfId="0" applyFont="1" applyFill="1" applyBorder="1" applyAlignment="1">
      <alignment horizontal="left" vertical="center" wrapText="1"/>
    </xf>
    <xf numFmtId="176" fontId="10" fillId="2" borderId="67" xfId="0" applyNumberFormat="1" applyFont="1" applyFill="1" applyBorder="1" applyAlignment="1">
      <alignment horizontal="right" vertical="center"/>
    </xf>
    <xf numFmtId="176" fontId="10" fillId="2" borderId="68" xfId="0" applyNumberFormat="1" applyFont="1" applyFill="1" applyBorder="1" applyAlignment="1">
      <alignment horizontal="right" vertical="center"/>
    </xf>
    <xf numFmtId="176" fontId="10" fillId="2" borderId="69" xfId="0" applyNumberFormat="1" applyFont="1" applyFill="1" applyBorder="1" applyAlignment="1">
      <alignment horizontal="right" vertical="center"/>
    </xf>
    <xf numFmtId="0" fontId="50" fillId="2" borderId="61"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50" fillId="2" borderId="63" xfId="0" applyFont="1" applyFill="1" applyBorder="1" applyAlignment="1">
      <alignment horizontal="center" vertical="center" wrapText="1"/>
    </xf>
    <xf numFmtId="0" fontId="50" fillId="2" borderId="64" xfId="0" applyFont="1" applyFill="1" applyBorder="1" applyAlignment="1">
      <alignment horizontal="center" vertical="center" wrapText="1"/>
    </xf>
    <xf numFmtId="0" fontId="50" fillId="2" borderId="65" xfId="0" applyFont="1" applyFill="1" applyBorder="1" applyAlignment="1">
      <alignment horizontal="center" vertical="center" wrapText="1"/>
    </xf>
    <xf numFmtId="0" fontId="50" fillId="2" borderId="52" xfId="0" applyFont="1" applyFill="1" applyBorder="1" applyAlignment="1">
      <alignment horizontal="center" vertical="center" wrapText="1"/>
    </xf>
    <xf numFmtId="0" fontId="50" fillId="2" borderId="53" xfId="0" applyFont="1" applyFill="1" applyBorder="1" applyAlignment="1">
      <alignment horizontal="center" vertical="center" wrapText="1"/>
    </xf>
    <xf numFmtId="0" fontId="50" fillId="2" borderId="54" xfId="0" applyFont="1" applyFill="1" applyBorder="1" applyAlignment="1">
      <alignment horizontal="center" vertical="center" wrapText="1"/>
    </xf>
    <xf numFmtId="0" fontId="50" fillId="2" borderId="55" xfId="0" applyFont="1" applyFill="1" applyBorder="1" applyAlignment="1">
      <alignment horizontal="center" vertical="center" wrapText="1"/>
    </xf>
    <xf numFmtId="0" fontId="12" fillId="2" borderId="0" xfId="8" applyFont="1" applyFill="1" applyAlignment="1">
      <alignment horizontal="center" vertical="center"/>
    </xf>
    <xf numFmtId="49" fontId="20" fillId="2" borderId="0" xfId="8" applyNumberFormat="1" applyFont="1" applyFill="1" applyBorder="1" applyAlignment="1">
      <alignment horizontal="left" vertical="center"/>
    </xf>
    <xf numFmtId="0" fontId="18" fillId="2" borderId="0" xfId="8" applyFont="1" applyFill="1" applyBorder="1" applyAlignment="1">
      <alignment horizontal="center" vertical="center"/>
    </xf>
    <xf numFmtId="0" fontId="76" fillId="2" borderId="0" xfId="0" applyFont="1" applyFill="1" applyBorder="1" applyAlignment="1">
      <alignment horizontal="right" vertical="center"/>
    </xf>
    <xf numFmtId="0" fontId="18" fillId="2" borderId="2" xfId="8" applyFont="1" applyFill="1" applyBorder="1" applyAlignment="1">
      <alignment horizontal="center" vertical="center"/>
    </xf>
    <xf numFmtId="0" fontId="18" fillId="2" borderId="1" xfId="8" applyFont="1" applyFill="1" applyBorder="1" applyAlignment="1">
      <alignment horizontal="center" vertical="center"/>
    </xf>
    <xf numFmtId="0" fontId="18" fillId="2" borderId="3" xfId="8" applyFont="1" applyFill="1" applyBorder="1" applyAlignment="1">
      <alignment horizontal="center" vertical="center"/>
    </xf>
    <xf numFmtId="0" fontId="18" fillId="2" borderId="2" xfId="8" applyFont="1" applyFill="1" applyBorder="1" applyAlignment="1">
      <alignment horizontal="center" vertical="center" wrapText="1"/>
    </xf>
    <xf numFmtId="0" fontId="18" fillId="2" borderId="4" xfId="8" applyFont="1" applyFill="1" applyBorder="1" applyAlignment="1">
      <alignment horizontal="center" vertical="center" wrapText="1"/>
    </xf>
    <xf numFmtId="49" fontId="18" fillId="2" borderId="2" xfId="8" applyNumberFormat="1" applyFont="1" applyFill="1" applyBorder="1" applyAlignment="1">
      <alignment horizontal="center" vertical="center" wrapText="1"/>
    </xf>
    <xf numFmtId="49" fontId="18" fillId="2" borderId="4" xfId="8" applyNumberFormat="1" applyFont="1" applyFill="1" applyBorder="1" applyAlignment="1">
      <alignment horizontal="center" vertical="center" wrapText="1"/>
    </xf>
    <xf numFmtId="0" fontId="18" fillId="2" borderId="4" xfId="8" applyFont="1" applyFill="1" applyBorder="1" applyAlignment="1">
      <alignment horizontal="center" vertical="center"/>
    </xf>
    <xf numFmtId="0" fontId="18" fillId="2" borderId="7" xfId="8" applyFont="1" applyFill="1" applyBorder="1" applyAlignment="1">
      <alignment horizontal="center" vertical="center"/>
    </xf>
    <xf numFmtId="0" fontId="18" fillId="2" borderId="8" xfId="8" applyFont="1" applyFill="1" applyBorder="1" applyAlignment="1">
      <alignment horizontal="center" vertical="center"/>
    </xf>
    <xf numFmtId="0" fontId="81" fillId="2" borderId="0" xfId="263" applyFont="1" applyFill="1" applyAlignment="1">
      <alignment horizontal="left" vertical="center"/>
    </xf>
    <xf numFmtId="0" fontId="18" fillId="2" borderId="17" xfId="8" applyFont="1" applyFill="1" applyBorder="1" applyAlignment="1">
      <alignment horizontal="center" vertical="center"/>
    </xf>
    <xf numFmtId="49" fontId="75" fillId="23" borderId="50" xfId="263" applyNumberFormat="1" applyFont="1" applyFill="1" applyBorder="1" applyAlignment="1">
      <alignment horizontal="center" vertical="center"/>
    </xf>
    <xf numFmtId="49" fontId="85" fillId="2" borderId="50" xfId="8" applyNumberFormat="1" applyFont="1" applyFill="1" applyBorder="1" applyAlignment="1">
      <alignment horizontal="center" vertical="center"/>
    </xf>
    <xf numFmtId="0" fontId="85" fillId="2" borderId="50" xfId="8" applyFont="1" applyFill="1" applyBorder="1" applyAlignment="1">
      <alignment horizontal="center" vertical="center"/>
    </xf>
    <xf numFmtId="0" fontId="85" fillId="2" borderId="50" xfId="152" applyFont="1" applyFill="1" applyBorder="1" applyAlignment="1">
      <alignment horizontal="center" vertical="center" wrapText="1"/>
    </xf>
    <xf numFmtId="0" fontId="85" fillId="2" borderId="50" xfId="8" applyNumberFormat="1" applyFont="1" applyFill="1" applyBorder="1" applyAlignment="1">
      <alignment horizontal="center" vertical="center" wrapText="1"/>
    </xf>
    <xf numFmtId="0" fontId="85" fillId="2" borderId="50" xfId="8" applyFont="1" applyFill="1" applyBorder="1" applyAlignment="1">
      <alignment horizontal="center" vertical="center" wrapText="1"/>
    </xf>
    <xf numFmtId="49" fontId="75" fillId="2" borderId="17" xfId="263" applyNumberFormat="1" applyFont="1" applyFill="1" applyBorder="1" applyAlignment="1">
      <alignment horizontal="left" vertical="center"/>
    </xf>
    <xf numFmtId="49" fontId="22" fillId="23" borderId="4" xfId="0" applyNumberFormat="1" applyFont="1" applyFill="1" applyBorder="1" applyAlignment="1">
      <alignment horizontal="center" vertical="center"/>
    </xf>
    <xf numFmtId="49" fontId="18" fillId="2" borderId="4" xfId="8" applyNumberFormat="1" applyFont="1" applyFill="1" applyBorder="1" applyAlignment="1">
      <alignment horizontal="center" vertical="center"/>
    </xf>
    <xf numFmtId="0" fontId="18" fillId="2" borderId="4" xfId="152" applyNumberFormat="1" applyFont="1" applyFill="1" applyBorder="1" applyAlignment="1">
      <alignment horizontal="center" vertical="center" wrapText="1"/>
    </xf>
    <xf numFmtId="0" fontId="18" fillId="2" borderId="4" xfId="8" applyNumberFormat="1" applyFont="1" applyFill="1" applyBorder="1" applyAlignment="1">
      <alignment horizontal="center" vertical="center" wrapText="1"/>
    </xf>
    <xf numFmtId="0" fontId="22" fillId="0" borderId="0" xfId="0" applyFont="1" applyFill="1" applyAlignment="1">
      <alignment horizontal="left" vertical="center"/>
    </xf>
    <xf numFmtId="0" fontId="18" fillId="2" borderId="0" xfId="8" applyFont="1" applyFill="1" applyAlignment="1">
      <alignment horizontal="center" vertical="center"/>
    </xf>
    <xf numFmtId="49" fontId="75" fillId="2" borderId="17" xfId="0" applyNumberFormat="1" applyFont="1" applyFill="1" applyBorder="1" applyAlignment="1">
      <alignment horizontal="left" vertical="center"/>
    </xf>
    <xf numFmtId="0" fontId="85" fillId="2" borderId="4" xfId="8" applyFont="1" applyFill="1" applyBorder="1" applyAlignment="1">
      <alignment horizontal="center" vertical="center"/>
    </xf>
    <xf numFmtId="0" fontId="85" fillId="2" borderId="4" xfId="8" applyFont="1" applyFill="1" applyBorder="1" applyAlignment="1">
      <alignment horizontal="center" vertical="center" wrapText="1"/>
    </xf>
    <xf numFmtId="0" fontId="75" fillId="2" borderId="0" xfId="268" applyFont="1" applyFill="1" applyAlignment="1">
      <alignment horizontal="left" vertical="center"/>
    </xf>
    <xf numFmtId="181" fontId="79" fillId="23" borderId="50" xfId="268" applyNumberFormat="1" applyFont="1" applyFill="1" applyBorder="1" applyAlignment="1">
      <alignment horizontal="center" vertical="center"/>
    </xf>
    <xf numFmtId="181" fontId="82" fillId="0" borderId="50" xfId="8" applyNumberFormat="1" applyFont="1" applyFill="1" applyBorder="1" applyAlignment="1">
      <alignment horizontal="center" vertical="center"/>
    </xf>
    <xf numFmtId="49" fontId="82" fillId="0" borderId="50" xfId="8" applyNumberFormat="1" applyFont="1" applyFill="1" applyBorder="1" applyAlignment="1">
      <alignment horizontal="center" vertical="center"/>
    </xf>
    <xf numFmtId="49" fontId="82" fillId="0" borderId="50" xfId="152" applyNumberFormat="1" applyFont="1" applyFill="1" applyBorder="1" applyAlignment="1">
      <alignment horizontal="center" vertical="center" wrapText="1"/>
    </xf>
    <xf numFmtId="181" fontId="82" fillId="0" borderId="50" xfId="8" applyNumberFormat="1" applyFont="1" applyFill="1" applyBorder="1" applyAlignment="1">
      <alignment horizontal="center" vertical="center" wrapText="1"/>
    </xf>
    <xf numFmtId="49" fontId="75" fillId="2" borderId="17" xfId="268" applyNumberFormat="1" applyFont="1" applyFill="1" applyBorder="1" applyAlignment="1">
      <alignment horizontal="left" vertical="center"/>
    </xf>
    <xf numFmtId="0" fontId="82" fillId="2" borderId="50" xfId="8" applyFont="1" applyFill="1" applyBorder="1" applyAlignment="1">
      <alignment horizontal="center" vertical="center" wrapText="1"/>
    </xf>
    <xf numFmtId="0" fontId="75" fillId="0" borderId="0" xfId="268" applyFont="1" applyFill="1" applyAlignment="1">
      <alignment horizontal="left" vertical="center"/>
    </xf>
    <xf numFmtId="0" fontId="82" fillId="2" borderId="50" xfId="8" applyFont="1" applyFill="1" applyBorder="1" applyAlignment="1">
      <alignment horizontal="center" vertical="center"/>
    </xf>
    <xf numFmtId="49" fontId="75" fillId="23" borderId="50" xfId="268" applyNumberFormat="1" applyFont="1" applyFill="1" applyBorder="1" applyAlignment="1">
      <alignment horizontal="center" vertical="center"/>
    </xf>
    <xf numFmtId="49" fontId="82" fillId="2" borderId="50" xfId="8" applyNumberFormat="1" applyFont="1" applyFill="1" applyBorder="1" applyAlignment="1">
      <alignment horizontal="center" vertical="center"/>
    </xf>
    <xf numFmtId="0" fontId="82" fillId="2" borderId="50" xfId="152" applyFont="1" applyFill="1" applyBorder="1" applyAlignment="1">
      <alignment horizontal="center" vertical="center" wrapText="1"/>
    </xf>
    <xf numFmtId="49" fontId="82" fillId="2" borderId="50" xfId="8" applyNumberFormat="1" applyFont="1" applyFill="1" applyBorder="1" applyAlignment="1">
      <alignment horizontal="center" vertical="center" wrapText="1"/>
    </xf>
    <xf numFmtId="0" fontId="18" fillId="2" borderId="50" xfId="8" applyFont="1" applyFill="1" applyBorder="1" applyAlignment="1">
      <alignment horizontal="center" vertical="center"/>
    </xf>
    <xf numFmtId="0" fontId="18" fillId="2" borderId="50" xfId="8" applyFont="1" applyFill="1" applyBorder="1" applyAlignment="1">
      <alignment horizontal="center" vertical="center" wrapText="1"/>
    </xf>
    <xf numFmtId="49" fontId="75" fillId="18" borderId="50" xfId="0" applyNumberFormat="1" applyFont="1" applyFill="1" applyBorder="1" applyAlignment="1">
      <alignment horizontal="center" vertical="center"/>
    </xf>
    <xf numFmtId="49" fontId="18" fillId="2" borderId="50" xfId="8" applyNumberFormat="1" applyFont="1" applyFill="1" applyBorder="1" applyAlignment="1">
      <alignment horizontal="center" vertical="center"/>
    </xf>
    <xf numFmtId="0" fontId="18" fillId="2" borderId="50" xfId="152" applyNumberFormat="1" applyFont="1" applyFill="1" applyBorder="1" applyAlignment="1">
      <alignment horizontal="center" vertical="center" wrapText="1"/>
    </xf>
    <xf numFmtId="49" fontId="18" fillId="2" borderId="50" xfId="8" applyNumberFormat="1" applyFont="1" applyFill="1" applyBorder="1" applyAlignment="1">
      <alignment horizontal="center" vertical="center" wrapText="1"/>
    </xf>
    <xf numFmtId="0" fontId="75" fillId="2" borderId="0" xfId="0" applyFont="1" applyFill="1" applyAlignment="1">
      <alignment horizontal="left" vertical="top"/>
    </xf>
    <xf numFmtId="0" fontId="12" fillId="2" borderId="0" xfId="8" applyFont="1" applyFill="1" applyBorder="1" applyAlignment="1">
      <alignment horizontal="center" vertical="center"/>
    </xf>
    <xf numFmtId="0" fontId="18" fillId="2" borderId="17" xfId="8" applyFont="1" applyFill="1" applyBorder="1" applyAlignment="1">
      <alignment horizontal="left" vertical="center"/>
    </xf>
    <xf numFmtId="181" fontId="75" fillId="23" borderId="62" xfId="0" applyNumberFormat="1" applyFont="1" applyFill="1" applyBorder="1" applyAlignment="1">
      <alignment horizontal="center" vertical="center"/>
    </xf>
    <xf numFmtId="181" fontId="75" fillId="23" borderId="65" xfId="0" applyNumberFormat="1" applyFont="1" applyFill="1" applyBorder="1" applyAlignment="1">
      <alignment horizontal="center" vertical="center"/>
    </xf>
    <xf numFmtId="181" fontId="75" fillId="23" borderId="52" xfId="0" applyNumberFormat="1" applyFont="1" applyFill="1" applyBorder="1" applyAlignment="1">
      <alignment horizontal="center" vertical="center"/>
    </xf>
    <xf numFmtId="0" fontId="18" fillId="2" borderId="4" xfId="152" applyFont="1" applyFill="1" applyBorder="1" applyAlignment="1">
      <alignment horizontal="center" vertical="center" wrapText="1"/>
    </xf>
    <xf numFmtId="0" fontId="75" fillId="0" borderId="0" xfId="0" applyFont="1" applyFill="1" applyAlignment="1">
      <alignment horizontal="left" vertical="center"/>
    </xf>
    <xf numFmtId="0" fontId="18" fillId="20" borderId="2" xfId="8" applyFont="1" applyFill="1" applyBorder="1" applyAlignment="1">
      <alignment horizontal="center" vertical="center"/>
    </xf>
    <xf numFmtId="49" fontId="75" fillId="2" borderId="60" xfId="0" applyNumberFormat="1" applyFont="1" applyFill="1" applyBorder="1" applyAlignment="1">
      <alignment horizontal="center" vertical="center"/>
    </xf>
    <xf numFmtId="0" fontId="18" fillId="2" borderId="60" xfId="8" applyFont="1" applyFill="1" applyBorder="1" applyAlignment="1">
      <alignment horizontal="center" vertical="center"/>
    </xf>
    <xf numFmtId="0" fontId="18" fillId="2" borderId="51" xfId="8" applyFont="1" applyFill="1" applyBorder="1" applyAlignment="1">
      <alignment horizontal="center" vertical="center"/>
    </xf>
    <xf numFmtId="0" fontId="18" fillId="21" borderId="4" xfId="8" applyFont="1" applyFill="1" applyBorder="1" applyAlignment="1">
      <alignment horizontal="center" vertical="center"/>
    </xf>
    <xf numFmtId="181" fontId="18" fillId="2" borderId="4" xfId="8" applyNumberFormat="1" applyFont="1" applyFill="1" applyBorder="1" applyAlignment="1">
      <alignment horizontal="center" vertical="center" wrapText="1"/>
    </xf>
    <xf numFmtId="49" fontId="75" fillId="23" borderId="53" xfId="0" applyNumberFormat="1" applyFont="1" applyFill="1" applyBorder="1" applyAlignment="1">
      <alignment horizontal="center" vertical="center"/>
    </xf>
    <xf numFmtId="49" fontId="75" fillId="23" borderId="54" xfId="0" applyNumberFormat="1" applyFont="1" applyFill="1" applyBorder="1" applyAlignment="1">
      <alignment horizontal="center" vertical="center"/>
    </xf>
    <xf numFmtId="49" fontId="75" fillId="23" borderId="55" xfId="0" applyNumberFormat="1" applyFont="1" applyFill="1" applyBorder="1" applyAlignment="1">
      <alignment horizontal="center" vertical="center"/>
    </xf>
    <xf numFmtId="49" fontId="18" fillId="2" borderId="1" xfId="8" applyNumberFormat="1" applyFont="1" applyFill="1" applyBorder="1" applyAlignment="1">
      <alignment horizontal="center" vertical="center"/>
    </xf>
    <xf numFmtId="49" fontId="18" fillId="2" borderId="49" xfId="8" applyNumberFormat="1" applyFont="1" applyFill="1" applyBorder="1" applyAlignment="1">
      <alignment horizontal="center" vertical="center"/>
    </xf>
    <xf numFmtId="0" fontId="18" fillId="2" borderId="2" xfId="8" applyNumberFormat="1" applyFont="1" applyFill="1" applyBorder="1" applyAlignment="1">
      <alignment horizontal="center" vertical="center"/>
    </xf>
    <xf numFmtId="0" fontId="18" fillId="2" borderId="4" xfId="8" applyNumberFormat="1" applyFont="1" applyFill="1" applyBorder="1" applyAlignment="1">
      <alignment horizontal="center" vertical="center"/>
    </xf>
    <xf numFmtId="0" fontId="18" fillId="2" borderId="2" xfId="152" applyFont="1" applyFill="1" applyBorder="1" applyAlignment="1">
      <alignment horizontal="center" vertical="center" wrapText="1"/>
    </xf>
    <xf numFmtId="0" fontId="79" fillId="0" borderId="0" xfId="0" applyFont="1" applyFill="1" applyAlignment="1">
      <alignment horizontal="left" vertical="center"/>
    </xf>
    <xf numFmtId="49" fontId="75" fillId="2" borderId="60" xfId="0" applyNumberFormat="1" applyFont="1" applyFill="1" applyBorder="1" applyAlignment="1">
      <alignment horizontal="left" vertical="center"/>
    </xf>
    <xf numFmtId="0" fontId="12" fillId="2" borderId="0" xfId="152" applyFont="1" applyFill="1" applyAlignment="1">
      <alignment horizontal="center" vertical="center"/>
    </xf>
    <xf numFmtId="0" fontId="18" fillId="2" borderId="2" xfId="152" applyFont="1" applyFill="1" applyBorder="1" applyAlignment="1">
      <alignment horizontal="center" vertical="center"/>
    </xf>
    <xf numFmtId="0" fontId="18" fillId="2" borderId="1" xfId="152" applyFont="1" applyFill="1" applyBorder="1" applyAlignment="1">
      <alignment horizontal="center" vertical="center"/>
    </xf>
    <xf numFmtId="0" fontId="18" fillId="2" borderId="3" xfId="152" applyFont="1" applyFill="1" applyBorder="1" applyAlignment="1">
      <alignment horizontal="center" vertical="center"/>
    </xf>
    <xf numFmtId="0" fontId="18" fillId="2" borderId="4" xfId="152" applyFont="1" applyFill="1" applyBorder="1" applyAlignment="1">
      <alignment horizontal="center" vertical="center"/>
    </xf>
    <xf numFmtId="0" fontId="18" fillId="2" borderId="7" xfId="152" applyFont="1" applyFill="1" applyBorder="1" applyAlignment="1">
      <alignment horizontal="center" vertical="center" wrapText="1"/>
    </xf>
    <xf numFmtId="0" fontId="18" fillId="2" borderId="8" xfId="152" applyFont="1" applyFill="1" applyBorder="1" applyAlignment="1">
      <alignment horizontal="center" vertical="center" wrapText="1"/>
    </xf>
    <xf numFmtId="0" fontId="22" fillId="2" borderId="28" xfId="0" applyFont="1" applyFill="1" applyBorder="1" applyAlignment="1">
      <alignment horizontal="left" vertical="center"/>
    </xf>
    <xf numFmtId="0" fontId="18" fillId="2" borderId="60" xfId="154" applyFont="1" applyFill="1" applyBorder="1" applyAlignment="1">
      <alignment horizontal="left" vertical="center"/>
    </xf>
    <xf numFmtId="0" fontId="18" fillId="2" borderId="15" xfId="154" applyFont="1" applyFill="1" applyBorder="1" applyAlignment="1">
      <alignment horizontal="center" vertical="center"/>
    </xf>
    <xf numFmtId="0" fontId="18" fillId="2" borderId="13" xfId="154" applyFont="1" applyFill="1" applyBorder="1" applyAlignment="1">
      <alignment horizontal="center" vertical="center"/>
    </xf>
    <xf numFmtId="0" fontId="18" fillId="2" borderId="14" xfId="154" applyFont="1" applyFill="1" applyBorder="1" applyAlignment="1">
      <alignment horizontal="center" vertical="center"/>
    </xf>
    <xf numFmtId="0" fontId="18" fillId="2" borderId="26" xfId="154" applyFont="1" applyFill="1" applyBorder="1" applyAlignment="1">
      <alignment horizontal="center" vertical="center"/>
    </xf>
    <xf numFmtId="0" fontId="18" fillId="2" borderId="16" xfId="154" applyFont="1" applyFill="1" applyBorder="1" applyAlignment="1">
      <alignment horizontal="center" vertical="center"/>
    </xf>
    <xf numFmtId="0" fontId="18" fillId="2" borderId="27" xfId="154" applyFont="1" applyFill="1" applyBorder="1" applyAlignment="1">
      <alignment horizontal="center" vertical="center" wrapText="1"/>
    </xf>
    <xf numFmtId="0" fontId="18" fillId="2" borderId="12" xfId="154" applyFont="1" applyFill="1" applyBorder="1" applyAlignment="1">
      <alignment horizontal="center" vertical="center" wrapText="1"/>
    </xf>
    <xf numFmtId="0" fontId="18" fillId="2" borderId="27" xfId="154" applyFont="1" applyFill="1" applyBorder="1" applyAlignment="1">
      <alignment horizontal="center" vertical="center"/>
    </xf>
    <xf numFmtId="0" fontId="18" fillId="2" borderId="12" xfId="154" applyFont="1" applyFill="1" applyBorder="1" applyAlignment="1">
      <alignment horizontal="center" vertical="center"/>
    </xf>
    <xf numFmtId="0" fontId="18" fillId="2" borderId="29" xfId="154" applyFont="1" applyFill="1" applyBorder="1" applyAlignment="1">
      <alignment horizontal="center" vertical="center"/>
    </xf>
    <xf numFmtId="0" fontId="18" fillId="2" borderId="30" xfId="154" applyFont="1" applyFill="1" applyBorder="1" applyAlignment="1">
      <alignment horizontal="center" vertical="center"/>
    </xf>
    <xf numFmtId="0" fontId="12" fillId="2" borderId="0" xfId="154" applyFont="1" applyFill="1" applyAlignment="1">
      <alignment horizontal="center" vertical="center"/>
    </xf>
    <xf numFmtId="0" fontId="20" fillId="2" borderId="60" xfId="154" applyFont="1" applyFill="1" applyBorder="1" applyAlignment="1">
      <alignment horizontal="left" vertical="center"/>
    </xf>
    <xf numFmtId="14" fontId="18" fillId="23" borderId="53" xfId="154" applyNumberFormat="1" applyFont="1" applyFill="1" applyBorder="1" applyAlignment="1">
      <alignment horizontal="center" vertical="center" wrapText="1"/>
    </xf>
    <xf numFmtId="14" fontId="18" fillId="23" borderId="54" xfId="154" applyNumberFormat="1" applyFont="1" applyFill="1" applyBorder="1" applyAlignment="1">
      <alignment horizontal="center" vertical="center" wrapText="1"/>
    </xf>
    <xf numFmtId="14" fontId="18" fillId="23" borderId="55" xfId="154" applyNumberFormat="1" applyFont="1" applyFill="1" applyBorder="1" applyAlignment="1">
      <alignment horizontal="center" vertical="center" wrapText="1"/>
    </xf>
    <xf numFmtId="0" fontId="80" fillId="2" borderId="28" xfId="155" applyFont="1" applyFill="1" applyBorder="1" applyAlignment="1">
      <alignment horizontal="left" vertical="center"/>
    </xf>
    <xf numFmtId="0" fontId="20" fillId="2" borderId="28" xfId="155" applyFont="1" applyFill="1" applyBorder="1" applyAlignment="1">
      <alignment horizontal="left" vertical="center"/>
    </xf>
    <xf numFmtId="0" fontId="18" fillId="2" borderId="26" xfId="155" applyFont="1" applyFill="1" applyBorder="1" applyAlignment="1">
      <alignment horizontal="center" vertical="center"/>
    </xf>
    <xf numFmtId="0" fontId="18" fillId="2" borderId="16" xfId="155" applyFont="1" applyFill="1" applyBorder="1" applyAlignment="1">
      <alignment horizontal="center" vertical="center"/>
    </xf>
    <xf numFmtId="0" fontId="18" fillId="2" borderId="27" xfId="155" applyFont="1" applyFill="1" applyBorder="1" applyAlignment="1">
      <alignment horizontal="center" vertical="center" wrapText="1"/>
    </xf>
    <xf numFmtId="0" fontId="18" fillId="2" borderId="12" xfId="155" applyFont="1" applyFill="1" applyBorder="1" applyAlignment="1">
      <alignment horizontal="center" vertical="center" wrapText="1"/>
    </xf>
    <xf numFmtId="0" fontId="18" fillId="2" borderId="27" xfId="155" applyFont="1" applyFill="1" applyBorder="1" applyAlignment="1">
      <alignment horizontal="center" vertical="center"/>
    </xf>
    <xf numFmtId="0" fontId="18" fillId="2" borderId="12" xfId="155" applyFont="1" applyFill="1" applyBorder="1" applyAlignment="1">
      <alignment horizontal="center" vertical="center"/>
    </xf>
    <xf numFmtId="0" fontId="18" fillId="2" borderId="29" xfId="155" applyFont="1" applyFill="1" applyBorder="1" applyAlignment="1">
      <alignment horizontal="center" vertical="center"/>
    </xf>
    <xf numFmtId="0" fontId="18" fillId="2" borderId="30" xfId="155" applyFont="1" applyFill="1" applyBorder="1" applyAlignment="1">
      <alignment horizontal="center" vertical="center"/>
    </xf>
    <xf numFmtId="0" fontId="18" fillId="2" borderId="15" xfId="155" applyFont="1" applyFill="1" applyBorder="1" applyAlignment="1">
      <alignment horizontal="center" vertical="center"/>
    </xf>
    <xf numFmtId="0" fontId="18" fillId="2" borderId="13" xfId="155" applyFont="1" applyFill="1" applyBorder="1" applyAlignment="1">
      <alignment horizontal="center" vertical="center"/>
    </xf>
    <xf numFmtId="0" fontId="18" fillId="2" borderId="14" xfId="155" applyFont="1" applyFill="1" applyBorder="1" applyAlignment="1">
      <alignment horizontal="center" vertical="center"/>
    </xf>
    <xf numFmtId="0" fontId="76" fillId="2" borderId="0" xfId="263" applyFont="1" applyFill="1" applyAlignment="1">
      <alignment horizontal="left" vertical="center" wrapText="1"/>
    </xf>
    <xf numFmtId="0" fontId="79" fillId="0" borderId="0" xfId="263" applyFont="1" applyFill="1" applyAlignment="1">
      <alignment horizontal="left" vertical="center" wrapText="1"/>
    </xf>
    <xf numFmtId="0" fontId="12" fillId="2" borderId="0" xfId="263" applyFont="1" applyFill="1" applyAlignment="1">
      <alignment horizontal="center" vertical="center"/>
    </xf>
    <xf numFmtId="0" fontId="18" fillId="2" borderId="60" xfId="263" applyFont="1" applyFill="1" applyBorder="1" applyAlignment="1">
      <alignment horizontal="center" vertical="center"/>
    </xf>
    <xf numFmtId="0" fontId="20" fillId="2" borderId="0" xfId="263" applyFont="1" applyFill="1" applyBorder="1" applyAlignment="1">
      <alignment horizontal="left" vertical="center"/>
    </xf>
    <xf numFmtId="0" fontId="18" fillId="2" borderId="53" xfId="263" applyFont="1" applyFill="1" applyBorder="1" applyAlignment="1">
      <alignment horizontal="center" vertical="center" wrapText="1"/>
    </xf>
    <xf numFmtId="0" fontId="18" fillId="2" borderId="54" xfId="263" applyFont="1" applyFill="1" applyBorder="1" applyAlignment="1">
      <alignment horizontal="center" vertical="center" wrapText="1"/>
    </xf>
    <xf numFmtId="0" fontId="18" fillId="2" borderId="55" xfId="263" applyFont="1" applyFill="1" applyBorder="1" applyAlignment="1">
      <alignment horizontal="center" vertical="center" wrapText="1"/>
    </xf>
    <xf numFmtId="0" fontId="76" fillId="2" borderId="28" xfId="263" applyFont="1" applyFill="1" applyBorder="1" applyAlignment="1">
      <alignment horizontal="left" vertical="center" wrapText="1"/>
    </xf>
    <xf numFmtId="0" fontId="79" fillId="2" borderId="0" xfId="263" applyFont="1" applyFill="1" applyAlignment="1">
      <alignment horizontal="left" vertical="center" wrapText="1"/>
    </xf>
    <xf numFmtId="0" fontId="25" fillId="22" borderId="34" xfId="0" applyFont="1" applyFill="1" applyBorder="1" applyAlignment="1">
      <alignment horizontal="right" vertical="center"/>
    </xf>
    <xf numFmtId="0" fontId="25" fillId="22" borderId="28" xfId="0" applyFont="1" applyFill="1" applyBorder="1" applyAlignment="1">
      <alignment horizontal="right" vertical="center"/>
    </xf>
    <xf numFmtId="0" fontId="25" fillId="22" borderId="82" xfId="0" applyFont="1" applyFill="1" applyBorder="1" applyAlignment="1">
      <alignment horizontal="right" vertical="center"/>
    </xf>
    <xf numFmtId="0" fontId="25" fillId="22" borderId="35" xfId="0" applyFont="1" applyFill="1" applyBorder="1" applyAlignment="1">
      <alignment horizontal="right" vertical="center"/>
    </xf>
    <xf numFmtId="0" fontId="25" fillId="22" borderId="0" xfId="0" applyFont="1" applyFill="1" applyBorder="1" applyAlignment="1">
      <alignment horizontal="right" vertical="center"/>
    </xf>
    <xf numFmtId="0" fontId="25" fillId="22" borderId="76" xfId="0" applyFont="1" applyFill="1" applyBorder="1" applyAlignment="1">
      <alignment horizontal="right" vertical="center"/>
    </xf>
    <xf numFmtId="0" fontId="25" fillId="22" borderId="73" xfId="0" applyFont="1" applyFill="1" applyBorder="1" applyAlignment="1">
      <alignment horizontal="right" vertical="center"/>
    </xf>
    <xf numFmtId="0" fontId="25" fillId="22" borderId="60" xfId="0" applyFont="1" applyFill="1" applyBorder="1" applyAlignment="1">
      <alignment horizontal="right" vertical="center"/>
    </xf>
    <xf numFmtId="0" fontId="25" fillId="22" borderId="74" xfId="0" applyFont="1" applyFill="1" applyBorder="1" applyAlignment="1">
      <alignment horizontal="right" vertical="center"/>
    </xf>
    <xf numFmtId="0" fontId="25" fillId="22" borderId="34" xfId="0" applyFont="1" applyFill="1" applyBorder="1" applyAlignment="1">
      <alignment horizontal="right" vertical="center" wrapText="1"/>
    </xf>
    <xf numFmtId="0" fontId="25" fillId="22" borderId="28" xfId="0" applyFont="1" applyFill="1" applyBorder="1" applyAlignment="1">
      <alignment horizontal="right" vertical="center" wrapText="1"/>
    </xf>
    <xf numFmtId="0" fontId="25" fillId="22" borderId="82" xfId="0" applyFont="1" applyFill="1" applyBorder="1" applyAlignment="1">
      <alignment horizontal="right" vertical="center" wrapText="1"/>
    </xf>
    <xf numFmtId="0" fontId="25" fillId="22" borderId="35" xfId="0" applyFont="1" applyFill="1" applyBorder="1" applyAlignment="1">
      <alignment horizontal="right" vertical="center" wrapText="1"/>
    </xf>
    <xf numFmtId="0" fontId="25" fillId="22" borderId="0" xfId="0" applyFont="1" applyFill="1" applyAlignment="1">
      <alignment horizontal="right" vertical="center" wrapText="1"/>
    </xf>
    <xf numFmtId="0" fontId="25" fillId="22" borderId="76" xfId="0" applyFont="1" applyFill="1" applyBorder="1" applyAlignment="1">
      <alignment horizontal="right" vertical="center" wrapText="1"/>
    </xf>
    <xf numFmtId="0" fontId="25" fillId="22" borderId="73" xfId="0" applyFont="1" applyFill="1" applyBorder="1" applyAlignment="1">
      <alignment horizontal="right" vertical="center" wrapText="1"/>
    </xf>
    <xf numFmtId="0" fontId="25" fillId="22" borderId="60" xfId="0" applyFont="1" applyFill="1" applyBorder="1" applyAlignment="1">
      <alignment horizontal="right" vertical="center" wrapText="1"/>
    </xf>
    <xf numFmtId="0" fontId="25" fillId="22" borderId="74" xfId="0" applyFont="1" applyFill="1" applyBorder="1" applyAlignment="1">
      <alignment horizontal="right" vertical="center" wrapText="1"/>
    </xf>
    <xf numFmtId="0" fontId="25" fillId="22" borderId="80" xfId="0" applyFont="1" applyFill="1" applyBorder="1" applyAlignment="1">
      <alignment horizontal="right" vertical="center" wrapText="1"/>
    </xf>
    <xf numFmtId="0" fontId="25" fillId="22" borderId="78" xfId="0" applyFont="1" applyFill="1" applyBorder="1" applyAlignment="1">
      <alignment horizontal="right" vertical="center" wrapText="1"/>
    </xf>
    <xf numFmtId="0" fontId="25" fillId="22" borderId="77" xfId="0" applyFont="1" applyFill="1" applyBorder="1" applyAlignment="1">
      <alignment horizontal="right" vertical="center" wrapText="1"/>
    </xf>
    <xf numFmtId="0" fontId="7" fillId="22" borderId="67" xfId="0" applyFont="1" applyFill="1" applyBorder="1" applyAlignment="1">
      <alignment horizontal="center" vertical="center" wrapText="1"/>
    </xf>
    <xf numFmtId="0" fontId="7" fillId="22" borderId="33" xfId="0" applyFont="1" applyFill="1" applyBorder="1" applyAlignment="1">
      <alignment horizontal="center" vertical="center" wrapText="1"/>
    </xf>
    <xf numFmtId="0" fontId="7" fillId="22" borderId="83" xfId="0" applyFont="1" applyFill="1" applyBorder="1" applyAlignment="1">
      <alignment horizontal="center" vertical="center" wrapText="1"/>
    </xf>
    <xf numFmtId="0" fontId="7" fillId="22" borderId="68" xfId="0" applyFont="1" applyFill="1" applyBorder="1" applyAlignment="1">
      <alignment horizontal="center" vertical="center" wrapText="1"/>
    </xf>
    <xf numFmtId="0" fontId="7" fillId="22" borderId="0" xfId="0" applyFont="1" applyFill="1" applyBorder="1" applyAlignment="1">
      <alignment horizontal="center" vertical="center" wrapText="1"/>
    </xf>
    <xf numFmtId="0" fontId="7" fillId="22" borderId="36" xfId="0" applyFont="1" applyFill="1" applyBorder="1" applyAlignment="1">
      <alignment horizontal="center" vertical="center" wrapText="1"/>
    </xf>
    <xf numFmtId="0" fontId="7" fillId="22" borderId="69" xfId="0" applyFont="1" applyFill="1" applyBorder="1" applyAlignment="1">
      <alignment horizontal="center" vertical="center" wrapText="1"/>
    </xf>
    <xf numFmtId="0" fontId="7" fillId="22" borderId="17" xfId="0" applyFont="1" applyFill="1" applyBorder="1" applyAlignment="1">
      <alignment horizontal="center" vertical="center" wrapText="1"/>
    </xf>
    <xf numFmtId="0" fontId="7" fillId="22" borderId="18" xfId="0" applyFont="1" applyFill="1" applyBorder="1" applyAlignment="1">
      <alignment horizontal="center" vertical="center" wrapText="1"/>
    </xf>
    <xf numFmtId="0" fontId="68" fillId="0" borderId="0" xfId="0" applyFont="1" applyAlignment="1">
      <alignment horizontal="center" vertical="center"/>
    </xf>
    <xf numFmtId="0" fontId="70" fillId="0" borderId="17" xfId="0" applyFont="1" applyBorder="1" applyAlignment="1">
      <alignment horizontal="center" vertical="center"/>
    </xf>
    <xf numFmtId="0" fontId="73" fillId="22" borderId="34" xfId="0" applyFont="1" applyFill="1" applyBorder="1" applyAlignment="1">
      <alignment horizontal="center" vertical="center"/>
    </xf>
    <xf numFmtId="0" fontId="73" fillId="22" borderId="28" xfId="0" applyFont="1" applyFill="1" applyBorder="1" applyAlignment="1">
      <alignment horizontal="center" vertical="center"/>
    </xf>
    <xf numFmtId="0" fontId="73" fillId="22" borderId="82" xfId="0" applyFont="1" applyFill="1" applyBorder="1" applyAlignment="1">
      <alignment horizontal="center" vertical="center"/>
    </xf>
    <xf numFmtId="0" fontId="73" fillId="22" borderId="73" xfId="0" applyFont="1" applyFill="1" applyBorder="1" applyAlignment="1">
      <alignment horizontal="center" vertical="center"/>
    </xf>
    <xf numFmtId="0" fontId="73" fillId="22" borderId="60" xfId="0" applyFont="1" applyFill="1" applyBorder="1" applyAlignment="1">
      <alignment horizontal="center" vertical="center"/>
    </xf>
    <xf numFmtId="0" fontId="73" fillId="22" borderId="74" xfId="0" applyFont="1" applyFill="1" applyBorder="1" applyAlignment="1">
      <alignment horizontal="center" vertical="center"/>
    </xf>
    <xf numFmtId="0" fontId="73" fillId="22" borderId="34" xfId="0" applyFont="1" applyFill="1" applyBorder="1" applyAlignment="1">
      <alignment horizontal="center" vertical="center" wrapText="1"/>
    </xf>
    <xf numFmtId="0" fontId="73" fillId="22" borderId="28" xfId="0" applyFont="1" applyFill="1" applyBorder="1" applyAlignment="1">
      <alignment horizontal="center" vertical="center" wrapText="1"/>
    </xf>
    <xf numFmtId="0" fontId="73" fillId="22" borderId="82" xfId="0" applyFont="1" applyFill="1" applyBorder="1" applyAlignment="1">
      <alignment horizontal="center" vertical="center" wrapText="1"/>
    </xf>
    <xf numFmtId="0" fontId="73" fillId="22" borderId="73" xfId="0" applyFont="1" applyFill="1" applyBorder="1" applyAlignment="1">
      <alignment horizontal="center" vertical="center" wrapText="1"/>
    </xf>
    <xf numFmtId="0" fontId="73" fillId="22" borderId="60" xfId="0" applyFont="1" applyFill="1" applyBorder="1" applyAlignment="1">
      <alignment horizontal="center" vertical="center" wrapText="1"/>
    </xf>
    <xf numFmtId="0" fontId="73" fillId="22" borderId="74" xfId="0" applyFont="1" applyFill="1" applyBorder="1" applyAlignment="1">
      <alignment horizontal="center" vertical="center" wrapText="1"/>
    </xf>
    <xf numFmtId="0" fontId="16" fillId="22" borderId="34" xfId="0" applyFont="1" applyFill="1" applyBorder="1" applyAlignment="1">
      <alignment horizontal="center" vertical="center" wrapText="1"/>
    </xf>
    <xf numFmtId="0" fontId="16" fillId="22" borderId="28" xfId="0" applyFont="1" applyFill="1" applyBorder="1" applyAlignment="1">
      <alignment horizontal="center" vertical="center" wrapText="1"/>
    </xf>
    <xf numFmtId="0" fontId="16" fillId="22" borderId="80" xfId="0" applyFont="1" applyFill="1" applyBorder="1" applyAlignment="1">
      <alignment horizontal="center" vertical="center" wrapText="1"/>
    </xf>
    <xf numFmtId="0" fontId="16" fillId="22" borderId="73" xfId="0" applyFont="1" applyFill="1" applyBorder="1" applyAlignment="1">
      <alignment horizontal="center" vertical="center" wrapText="1"/>
    </xf>
    <xf numFmtId="0" fontId="16" fillId="22" borderId="60" xfId="0" applyFont="1" applyFill="1" applyBorder="1" applyAlignment="1">
      <alignment horizontal="center" vertical="center" wrapText="1"/>
    </xf>
    <xf numFmtId="0" fontId="16" fillId="22" borderId="77" xfId="0" applyFont="1" applyFill="1" applyBorder="1" applyAlignment="1">
      <alignment horizontal="center" vertical="center" wrapText="1"/>
    </xf>
    <xf numFmtId="0" fontId="73" fillId="22" borderId="80" xfId="0" applyFont="1" applyFill="1" applyBorder="1" applyAlignment="1">
      <alignment horizontal="center" vertical="center" wrapText="1"/>
    </xf>
    <xf numFmtId="0" fontId="73" fillId="22" borderId="77" xfId="0" applyFont="1" applyFill="1" applyBorder="1" applyAlignment="1">
      <alignment horizontal="center" vertical="center" wrapText="1"/>
    </xf>
    <xf numFmtId="0" fontId="25" fillId="22" borderId="21" xfId="0" applyFont="1" applyFill="1" applyBorder="1" applyAlignment="1">
      <alignment horizontal="center" vertical="center" wrapText="1"/>
    </xf>
    <xf numFmtId="0" fontId="25" fillId="22" borderId="23" xfId="0" applyFont="1" applyFill="1" applyBorder="1" applyAlignment="1">
      <alignment horizontal="center" vertical="center" wrapText="1"/>
    </xf>
    <xf numFmtId="0" fontId="6" fillId="22" borderId="21" xfId="0" applyFont="1" applyFill="1" applyBorder="1" applyAlignment="1">
      <alignment horizontal="center" vertical="center" wrapText="1"/>
    </xf>
    <xf numFmtId="0" fontId="6" fillId="22" borderId="23" xfId="0" applyFont="1" applyFill="1" applyBorder="1" applyAlignment="1">
      <alignment horizontal="center" vertical="center" wrapText="1"/>
    </xf>
    <xf numFmtId="0" fontId="7" fillId="22" borderId="21" xfId="0" applyFont="1" applyFill="1" applyBorder="1" applyAlignment="1">
      <alignment horizontal="justify" vertical="center" wrapText="1"/>
    </xf>
    <xf numFmtId="0" fontId="7" fillId="22" borderId="22" xfId="0" applyFont="1" applyFill="1" applyBorder="1" applyAlignment="1">
      <alignment horizontal="justify" vertical="center" wrapText="1"/>
    </xf>
    <xf numFmtId="0" fontId="7" fillId="22" borderId="71" xfId="0" applyFont="1" applyFill="1" applyBorder="1" applyAlignment="1">
      <alignment horizontal="justify" vertical="center" wrapText="1"/>
    </xf>
    <xf numFmtId="0" fontId="7" fillId="22" borderId="34" xfId="0" applyFont="1" applyFill="1" applyBorder="1" applyAlignment="1">
      <alignment horizontal="justify" vertical="center" wrapText="1"/>
    </xf>
    <xf numFmtId="0" fontId="7" fillId="22" borderId="28" xfId="0" applyFont="1" applyFill="1" applyBorder="1" applyAlignment="1">
      <alignment horizontal="justify" vertical="center" wrapText="1"/>
    </xf>
    <xf numFmtId="0" fontId="7" fillId="22" borderId="80" xfId="0" applyFont="1" applyFill="1" applyBorder="1" applyAlignment="1">
      <alignment horizontal="justify" vertical="center" wrapText="1"/>
    </xf>
    <xf numFmtId="0" fontId="7" fillId="22" borderId="73" xfId="0" applyFont="1" applyFill="1" applyBorder="1" applyAlignment="1">
      <alignment horizontal="justify" vertical="center" wrapText="1"/>
    </xf>
    <xf numFmtId="0" fontId="7" fillId="22" borderId="60" xfId="0" applyFont="1" applyFill="1" applyBorder="1" applyAlignment="1">
      <alignment horizontal="justify" vertical="center" wrapText="1"/>
    </xf>
    <xf numFmtId="0" fontId="7" fillId="22" borderId="77" xfId="0" applyFont="1" applyFill="1" applyBorder="1" applyAlignment="1">
      <alignment horizontal="justify" vertical="center" wrapText="1"/>
    </xf>
    <xf numFmtId="0" fontId="5" fillId="22" borderId="21" xfId="0" applyFont="1" applyFill="1" applyBorder="1" applyAlignment="1">
      <alignment horizontal="center" vertical="center" wrapText="1"/>
    </xf>
    <xf numFmtId="0" fontId="5" fillId="22" borderId="23" xfId="0" applyFont="1" applyFill="1" applyBorder="1" applyAlignment="1">
      <alignment horizontal="center" vertical="center" wrapText="1"/>
    </xf>
    <xf numFmtId="0" fontId="25" fillId="22" borderId="21" xfId="0" applyFont="1" applyFill="1" applyBorder="1" applyAlignment="1">
      <alignment horizontal="justify" vertical="center" wrapText="1"/>
    </xf>
    <xf numFmtId="0" fontId="25" fillId="22" borderId="22" xfId="0" applyFont="1" applyFill="1" applyBorder="1" applyAlignment="1">
      <alignment horizontal="justify" vertical="center" wrapText="1"/>
    </xf>
    <xf numFmtId="0" fontId="25" fillId="22" borderId="23" xfId="0" applyFont="1" applyFill="1" applyBorder="1" applyAlignment="1">
      <alignment horizontal="justify" vertical="center" wrapText="1"/>
    </xf>
    <xf numFmtId="0" fontId="42" fillId="0" borderId="81" xfId="0" applyFont="1" applyBorder="1" applyAlignment="1">
      <alignment vertical="center" wrapText="1"/>
    </xf>
    <xf numFmtId="0" fontId="5" fillId="22" borderId="79" xfId="0" applyFont="1" applyFill="1" applyBorder="1" applyAlignment="1">
      <alignment horizontal="center" vertical="center" wrapText="1"/>
    </xf>
    <xf numFmtId="0" fontId="5" fillId="22" borderId="75" xfId="0" applyFont="1" applyFill="1" applyBorder="1" applyAlignment="1">
      <alignment horizontal="center" vertical="center" wrapText="1"/>
    </xf>
    <xf numFmtId="0" fontId="5" fillId="22" borderId="72" xfId="0" applyFont="1" applyFill="1" applyBorder="1" applyAlignment="1">
      <alignment horizontal="center" vertical="center" wrapText="1"/>
    </xf>
    <xf numFmtId="0" fontId="25" fillId="22" borderId="21" xfId="0" applyFont="1" applyFill="1" applyBorder="1" applyAlignment="1">
      <alignment horizontal="left" vertical="center" wrapText="1"/>
    </xf>
    <xf numFmtId="0" fontId="25" fillId="22" borderId="22" xfId="0" applyFont="1" applyFill="1" applyBorder="1" applyAlignment="1">
      <alignment horizontal="left" vertical="center" wrapText="1"/>
    </xf>
    <xf numFmtId="0" fontId="25" fillId="22" borderId="23" xfId="0" applyFont="1" applyFill="1" applyBorder="1" applyAlignment="1">
      <alignment horizontal="left" vertical="center" wrapText="1"/>
    </xf>
    <xf numFmtId="0" fontId="25" fillId="22" borderId="71" xfId="0" applyFont="1" applyFill="1" applyBorder="1" applyAlignment="1">
      <alignment horizontal="left" vertical="center" wrapText="1"/>
    </xf>
    <xf numFmtId="0" fontId="73" fillId="22" borderId="34" xfId="0" applyFont="1" applyFill="1" applyBorder="1" applyAlignment="1">
      <alignment horizontal="left" vertical="center" wrapText="1"/>
    </xf>
    <xf numFmtId="0" fontId="73" fillId="22" borderId="28" xfId="0" applyFont="1" applyFill="1" applyBorder="1" applyAlignment="1">
      <alignment horizontal="left" vertical="center" wrapText="1"/>
    </xf>
    <xf numFmtId="0" fontId="73" fillId="22" borderId="82" xfId="0" applyFont="1" applyFill="1" applyBorder="1" applyAlignment="1">
      <alignment horizontal="left" vertical="center" wrapText="1"/>
    </xf>
    <xf numFmtId="0" fontId="73" fillId="22" borderId="73" xfId="0" applyFont="1" applyFill="1" applyBorder="1" applyAlignment="1">
      <alignment horizontal="left" vertical="center" wrapText="1"/>
    </xf>
    <xf numFmtId="0" fontId="73" fillId="22" borderId="60" xfId="0" applyFont="1" applyFill="1" applyBorder="1" applyAlignment="1">
      <alignment horizontal="left" vertical="center" wrapText="1"/>
    </xf>
    <xf numFmtId="0" fontId="73" fillId="22" borderId="74" xfId="0" applyFont="1" applyFill="1" applyBorder="1" applyAlignment="1">
      <alignment horizontal="left" vertical="center" wrapText="1"/>
    </xf>
    <xf numFmtId="0" fontId="72" fillId="22" borderId="35" xfId="0" applyFont="1" applyFill="1" applyBorder="1" applyAlignment="1">
      <alignment horizontal="justify" vertical="center" wrapText="1"/>
    </xf>
    <xf numFmtId="0" fontId="72" fillId="22" borderId="0" xfId="0" applyFont="1" applyFill="1" applyBorder="1" applyAlignment="1">
      <alignment horizontal="justify" vertical="center" wrapText="1"/>
    </xf>
    <xf numFmtId="0" fontId="72" fillId="22" borderId="78" xfId="0" applyFont="1" applyFill="1" applyBorder="1" applyAlignment="1">
      <alignment horizontal="justify" vertical="center" wrapText="1"/>
    </xf>
    <xf numFmtId="0" fontId="8" fillId="22" borderId="35" xfId="0" applyFont="1" applyFill="1" applyBorder="1" applyAlignment="1">
      <alignment horizontal="justify" vertical="center" wrapText="1"/>
    </xf>
    <xf numFmtId="0" fontId="8" fillId="22" borderId="0" xfId="0" applyFont="1" applyFill="1" applyBorder="1" applyAlignment="1">
      <alignment horizontal="justify" vertical="center" wrapText="1"/>
    </xf>
    <xf numFmtId="0" fontId="8" fillId="22" borderId="78" xfId="0" applyFont="1" applyFill="1" applyBorder="1" applyAlignment="1">
      <alignment horizontal="justify" vertical="center" wrapText="1"/>
    </xf>
    <xf numFmtId="0" fontId="73" fillId="22" borderId="50" xfId="0" applyFont="1" applyFill="1" applyBorder="1" applyAlignment="1">
      <alignment horizontal="center" vertical="center" wrapText="1"/>
    </xf>
    <xf numFmtId="0" fontId="25" fillId="22" borderId="50" xfId="0" applyFont="1" applyFill="1" applyBorder="1" applyAlignment="1">
      <alignment horizontal="right" vertical="center"/>
    </xf>
    <xf numFmtId="0" fontId="25" fillId="22" borderId="50" xfId="0" applyFont="1" applyFill="1" applyBorder="1" applyAlignment="1">
      <alignment horizontal="right" vertical="center" wrapText="1"/>
    </xf>
    <xf numFmtId="0" fontId="42" fillId="0" borderId="0" xfId="0" applyFont="1" applyBorder="1" applyAlignment="1">
      <alignment vertical="center" wrapText="1"/>
    </xf>
    <xf numFmtId="0" fontId="7" fillId="22" borderId="50" xfId="0" applyFont="1" applyFill="1" applyBorder="1" applyAlignment="1">
      <alignment horizontal="justify" vertical="center" wrapText="1"/>
    </xf>
    <xf numFmtId="0" fontId="5" fillId="22" borderId="50" xfId="0" applyFont="1" applyFill="1" applyBorder="1" applyAlignment="1">
      <alignment horizontal="center" vertical="center" wrapText="1"/>
    </xf>
    <xf numFmtId="0" fontId="49" fillId="22" borderId="50" xfId="0" applyFont="1" applyFill="1" applyBorder="1" applyAlignment="1">
      <alignment horizontal="center" vertical="center" wrapText="1"/>
    </xf>
    <xf numFmtId="0" fontId="25" fillId="22" borderId="50" xfId="0" applyFont="1" applyFill="1" applyBorder="1" applyAlignment="1">
      <alignment horizontal="center" vertical="center" wrapText="1"/>
    </xf>
    <xf numFmtId="0" fontId="72" fillId="22" borderId="50" xfId="0" applyFont="1" applyFill="1" applyBorder="1" applyAlignment="1">
      <alignment horizontal="justify" vertical="center" wrapText="1"/>
    </xf>
    <xf numFmtId="0" fontId="25" fillId="22" borderId="50" xfId="0" applyFont="1" applyFill="1" applyBorder="1" applyAlignment="1">
      <alignment horizontal="left" vertical="center" wrapText="1"/>
    </xf>
    <xf numFmtId="0" fontId="73" fillId="22" borderId="50" xfId="0" applyFont="1" applyFill="1" applyBorder="1" applyAlignment="1">
      <alignment horizontal="center" vertical="center"/>
    </xf>
    <xf numFmtId="0" fontId="16" fillId="22" borderId="50" xfId="0" applyFont="1" applyFill="1" applyBorder="1" applyAlignment="1">
      <alignment horizontal="center" vertical="center" wrapText="1"/>
    </xf>
    <xf numFmtId="0" fontId="73" fillId="22" borderId="50" xfId="0" applyFont="1" applyFill="1" applyBorder="1" applyAlignment="1">
      <alignment horizontal="left" vertical="center" wrapText="1"/>
    </xf>
    <xf numFmtId="0" fontId="42" fillId="22" borderId="50" xfId="0" applyFont="1" applyFill="1" applyBorder="1" applyAlignment="1">
      <alignment vertical="center" wrapText="1"/>
    </xf>
    <xf numFmtId="0" fontId="49" fillId="2" borderId="3" xfId="0" applyFont="1" applyFill="1" applyBorder="1" applyAlignment="1">
      <alignment horizontal="left" vertical="center" wrapText="1"/>
    </xf>
    <xf numFmtId="0" fontId="50" fillId="2" borderId="4" xfId="0" applyFont="1" applyFill="1" applyBorder="1" applyAlignment="1">
      <alignment horizontal="left" vertical="center" wrapText="1"/>
    </xf>
    <xf numFmtId="0" fontId="50" fillId="2" borderId="4" xfId="0" applyFont="1" applyFill="1" applyBorder="1" applyAlignment="1">
      <alignment horizontal="center" vertical="center" wrapText="1"/>
    </xf>
    <xf numFmtId="0" fontId="50" fillId="18" borderId="4" xfId="0" applyFont="1" applyFill="1" applyBorder="1" applyAlignment="1">
      <alignment horizontal="center" vertical="center" wrapText="1"/>
    </xf>
    <xf numFmtId="0" fontId="50" fillId="2" borderId="20" xfId="0" applyFont="1" applyFill="1" applyBorder="1" applyAlignment="1">
      <alignment horizontal="center" vertical="center" wrapText="1"/>
    </xf>
    <xf numFmtId="0" fontId="50" fillId="2" borderId="59" xfId="0" applyFont="1" applyFill="1" applyBorder="1" applyAlignment="1">
      <alignment horizontal="center" vertical="center" wrapText="1"/>
    </xf>
    <xf numFmtId="0" fontId="49" fillId="18" borderId="38" xfId="0" applyFont="1" applyFill="1" applyBorder="1" applyAlignment="1">
      <alignment horizontal="center" vertical="center" wrapText="1"/>
    </xf>
    <xf numFmtId="0" fontId="49" fillId="18" borderId="32" xfId="0" applyFont="1" applyFill="1" applyBorder="1" applyAlignment="1">
      <alignment horizontal="center" vertical="center" wrapText="1"/>
    </xf>
    <xf numFmtId="0" fontId="49" fillId="18" borderId="31" xfId="0" applyFont="1" applyFill="1" applyBorder="1" applyAlignment="1">
      <alignment horizontal="center" vertical="center" wrapText="1"/>
    </xf>
    <xf numFmtId="0" fontId="6"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6" fillId="2" borderId="4" xfId="0" applyFont="1" applyFill="1" applyBorder="1" applyAlignment="1">
      <alignment horizontal="center" vertical="center" wrapText="1"/>
    </xf>
    <xf numFmtId="0" fontId="47" fillId="0" borderId="4" xfId="0" applyFont="1" applyBorder="1" applyAlignment="1">
      <alignment horizontal="center" vertical="center" wrapText="1"/>
    </xf>
    <xf numFmtId="0" fontId="48" fillId="0" borderId="4" xfId="0" applyFont="1" applyBorder="1" applyAlignment="1">
      <alignment horizontal="center" vertical="center" wrapText="1"/>
    </xf>
    <xf numFmtId="0" fontId="5" fillId="2" borderId="4" xfId="0" applyFont="1" applyFill="1" applyBorder="1" applyAlignment="1">
      <alignment horizontal="center" vertical="center" wrapText="1"/>
    </xf>
    <xf numFmtId="0" fontId="4" fillId="2" borderId="0" xfId="0" applyFont="1" applyFill="1" applyBorder="1" applyAlignment="1">
      <alignment horizontal="left" vertical="center"/>
    </xf>
    <xf numFmtId="0" fontId="75" fillId="0" borderId="14" xfId="0" applyFont="1" applyFill="1" applyBorder="1" applyAlignment="1">
      <alignment horizontal="center" vertical="center" wrapText="1"/>
    </xf>
    <xf numFmtId="0" fontId="75" fillId="0" borderId="52" xfId="0" applyFont="1" applyFill="1" applyBorder="1" applyAlignment="1">
      <alignment horizontal="center" vertical="center" wrapText="1"/>
    </xf>
    <xf numFmtId="181" fontId="75" fillId="0" borderId="52" xfId="0" applyNumberFormat="1" applyFont="1" applyFill="1" applyBorder="1" applyAlignment="1">
      <alignment horizontal="right" vertical="center" wrapText="1"/>
    </xf>
    <xf numFmtId="181" fontId="22" fillId="0" borderId="52" xfId="0" applyNumberFormat="1" applyFont="1" applyBorder="1" applyAlignment="1">
      <alignment horizontal="right" vertical="center" wrapText="1"/>
    </xf>
    <xf numFmtId="181" fontId="22" fillId="0" borderId="55" xfId="0" applyNumberFormat="1" applyFont="1" applyBorder="1" applyAlignment="1">
      <alignment horizontal="right" vertical="center" wrapText="1"/>
    </xf>
    <xf numFmtId="0" fontId="76" fillId="2" borderId="85" xfId="0" applyFont="1" applyFill="1" applyBorder="1" applyAlignment="1">
      <alignment horizontal="center" vertical="center"/>
    </xf>
    <xf numFmtId="0" fontId="76" fillId="2" borderId="36" xfId="0" applyFont="1" applyFill="1" applyBorder="1" applyAlignment="1">
      <alignment horizontal="center" vertical="center"/>
    </xf>
    <xf numFmtId="0" fontId="76" fillId="2" borderId="18" xfId="0" applyFont="1" applyFill="1" applyBorder="1" applyAlignment="1">
      <alignment horizontal="center" vertical="center"/>
    </xf>
    <xf numFmtId="0" fontId="76" fillId="2" borderId="64"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55" xfId="0" applyFont="1" applyFill="1" applyBorder="1" applyAlignment="1">
      <alignment horizontal="left" vertical="center" wrapText="1"/>
    </xf>
  </cellXfs>
  <cellStyles count="272">
    <cellStyle name="百分比 10" xfId="36"/>
    <cellStyle name="百分比 11" xfId="26"/>
    <cellStyle name="百分比 3" xfId="51"/>
    <cellStyle name="标题 1 10" xfId="35"/>
    <cellStyle name="标题 1 11" xfId="42"/>
    <cellStyle name="标题 1 12" xfId="45"/>
    <cellStyle name="标题 1 13" xfId="52"/>
    <cellStyle name="标题 1 14" xfId="54"/>
    <cellStyle name="标题 1 15" xfId="56"/>
    <cellStyle name="标题 1 2" xfId="24"/>
    <cellStyle name="标题 1 3" xfId="18"/>
    <cellStyle name="标题 1 4" xfId="32"/>
    <cellStyle name="标题 1 5" xfId="33"/>
    <cellStyle name="标题 1 6" xfId="40"/>
    <cellStyle name="标题 1 7" xfId="44"/>
    <cellStyle name="标题 1 8" xfId="57"/>
    <cellStyle name="标题 1 9" xfId="58"/>
    <cellStyle name="标题 10" xfId="59"/>
    <cellStyle name="标题 11" xfId="60"/>
    <cellStyle name="标题 12" xfId="61"/>
    <cellStyle name="标题 13" xfId="62"/>
    <cellStyle name="标题 14" xfId="63"/>
    <cellStyle name="标题 15" xfId="64"/>
    <cellStyle name="标题 16" xfId="65"/>
    <cellStyle name="标题 17" xfId="66"/>
    <cellStyle name="标题 18" xfId="67"/>
    <cellStyle name="标题 2 10" xfId="25"/>
    <cellStyle name="标题 2 11" xfId="21"/>
    <cellStyle name="标题 2 12" xfId="68"/>
    <cellStyle name="标题 2 13" xfId="69"/>
    <cellStyle name="标题 2 14" xfId="70"/>
    <cellStyle name="标题 2 15" xfId="71"/>
    <cellStyle name="标题 2 2" xfId="72"/>
    <cellStyle name="标题 2 3" xfId="73"/>
    <cellStyle name="标题 2 4" xfId="74"/>
    <cellStyle name="标题 2 5" xfId="75"/>
    <cellStyle name="标题 2 6" xfId="76"/>
    <cellStyle name="标题 2 7" xfId="77"/>
    <cellStyle name="标题 2 8" xfId="78"/>
    <cellStyle name="标题 2 9" xfId="79"/>
    <cellStyle name="标题 3 10" xfId="80"/>
    <cellStyle name="标题 3 11" xfId="81"/>
    <cellStyle name="标题 3 12" xfId="82"/>
    <cellStyle name="标题 3 13" xfId="83"/>
    <cellStyle name="标题 3 14" xfId="85"/>
    <cellStyle name="标题 3 15" xfId="87"/>
    <cellStyle name="标题 3 2" xfId="88"/>
    <cellStyle name="标题 3 3" xfId="89"/>
    <cellStyle name="标题 3 4" xfId="90"/>
    <cellStyle name="标题 3 5" xfId="91"/>
    <cellStyle name="标题 3 6" xfId="92"/>
    <cellStyle name="标题 3 7" xfId="93"/>
    <cellStyle name="标题 3 8" xfId="94"/>
    <cellStyle name="标题 3 9" xfId="95"/>
    <cellStyle name="标题 4 10" xfId="96"/>
    <cellStyle name="标题 4 11" xfId="97"/>
    <cellStyle name="标题 4 12" xfId="98"/>
    <cellStyle name="标题 4 13" xfId="99"/>
    <cellStyle name="标题 4 14" xfId="100"/>
    <cellStyle name="标题 4 15" xfId="101"/>
    <cellStyle name="标题 4 2" xfId="102"/>
    <cellStyle name="标题 4 3" xfId="103"/>
    <cellStyle name="标题 4 4" xfId="105"/>
    <cellStyle name="标题 4 5" xfId="107"/>
    <cellStyle name="标题 4 6" xfId="109"/>
    <cellStyle name="标题 4 7" xfId="111"/>
    <cellStyle name="标题 4 8" xfId="113"/>
    <cellStyle name="标题 4 9" xfId="115"/>
    <cellStyle name="标题 5" xfId="116"/>
    <cellStyle name="标题 6" xfId="117"/>
    <cellStyle name="标题 7" xfId="118"/>
    <cellStyle name="标题 8" xfId="119"/>
    <cellStyle name="标题 9" xfId="120"/>
    <cellStyle name="差 10" xfId="121"/>
    <cellStyle name="差 11" xfId="122"/>
    <cellStyle name="差 12" xfId="22"/>
    <cellStyle name="差 13" xfId="123"/>
    <cellStyle name="差 14" xfId="124"/>
    <cellStyle name="差 15" xfId="125"/>
    <cellStyle name="差 2" xfId="127"/>
    <cellStyle name="差 3" xfId="130"/>
    <cellStyle name="差 4" xfId="133"/>
    <cellStyle name="差 5" xfId="50"/>
    <cellStyle name="差 6" xfId="13"/>
    <cellStyle name="差 7" xfId="15"/>
    <cellStyle name="差 8" xfId="17"/>
    <cellStyle name="差 9" xfId="9"/>
    <cellStyle name="常规" xfId="0" builtinId="0"/>
    <cellStyle name="常规 10" xfId="134"/>
    <cellStyle name="常规 11" xfId="135"/>
    <cellStyle name="常规 11 2" xfId="261"/>
    <cellStyle name="常规 11 2 2" xfId="264"/>
    <cellStyle name="常规 11 2 2 2" xfId="271"/>
    <cellStyle name="常规 12" xfId="136"/>
    <cellStyle name="常规 13" xfId="137"/>
    <cellStyle name="常规 14" xfId="138"/>
    <cellStyle name="常规 15" xfId="258"/>
    <cellStyle name="常规 16" xfId="262"/>
    <cellStyle name="常规 16 2" xfId="267"/>
    <cellStyle name="常规 17" xfId="268"/>
    <cellStyle name="常规 2" xfId="140"/>
    <cellStyle name="常规 2 2" xfId="259"/>
    <cellStyle name="常规 2 5" xfId="265"/>
    <cellStyle name="常规 22" xfId="263"/>
    <cellStyle name="常规 3" xfId="143"/>
    <cellStyle name="常规 3 2" xfId="256"/>
    <cellStyle name="常规 4" xfId="146"/>
    <cellStyle name="常规 4 2" xfId="255"/>
    <cellStyle name="常规 5" xfId="149"/>
    <cellStyle name="常规 6" xfId="8"/>
    <cellStyle name="常规 7" xfId="152"/>
    <cellStyle name="常规 8" xfId="154"/>
    <cellStyle name="常规 9" xfId="155"/>
    <cellStyle name="超链接" xfId="257" builtinId="8"/>
    <cellStyle name="好 10" xfId="139"/>
    <cellStyle name="好 11" xfId="142"/>
    <cellStyle name="好 12" xfId="145"/>
    <cellStyle name="好 13" xfId="148"/>
    <cellStyle name="好 14" xfId="7"/>
    <cellStyle name="好 15" xfId="151"/>
    <cellStyle name="好 2" xfId="84"/>
    <cellStyle name="好 3" xfId="86"/>
    <cellStyle name="好 4" xfId="156"/>
    <cellStyle name="好 5" xfId="157"/>
    <cellStyle name="好 6" xfId="158"/>
    <cellStyle name="好 7" xfId="159"/>
    <cellStyle name="好 8" xfId="160"/>
    <cellStyle name="好 9" xfId="161"/>
    <cellStyle name="汇总 10" xfId="162"/>
    <cellStyle name="汇总 11" xfId="163"/>
    <cellStyle name="汇总 12" xfId="164"/>
    <cellStyle name="汇总 13" xfId="165"/>
    <cellStyle name="汇总 14" xfId="166"/>
    <cellStyle name="汇总 15" xfId="167"/>
    <cellStyle name="汇总 2" xfId="169"/>
    <cellStyle name="汇总 3" xfId="171"/>
    <cellStyle name="汇总 4" xfId="173"/>
    <cellStyle name="汇总 5" xfId="175"/>
    <cellStyle name="汇总 6" xfId="4"/>
    <cellStyle name="汇总 7" xfId="177"/>
    <cellStyle name="汇总 8" xfId="178"/>
    <cellStyle name="汇总 9" xfId="179"/>
    <cellStyle name="计算 10" xfId="129"/>
    <cellStyle name="计算 11" xfId="132"/>
    <cellStyle name="计算 12" xfId="49"/>
    <cellStyle name="计算 13" xfId="12"/>
    <cellStyle name="计算 14" xfId="14"/>
    <cellStyle name="计算 15" xfId="16"/>
    <cellStyle name="计算 2" xfId="5"/>
    <cellStyle name="计算 3" xfId="39"/>
    <cellStyle name="计算 4" xfId="43"/>
    <cellStyle name="计算 5" xfId="47"/>
    <cellStyle name="计算 6" xfId="181"/>
    <cellStyle name="计算 7" xfId="183"/>
    <cellStyle name="计算 8" xfId="185"/>
    <cellStyle name="计算 9" xfId="187"/>
    <cellStyle name="检查单元格 10" xfId="188"/>
    <cellStyle name="检查单元格 11" xfId="189"/>
    <cellStyle name="检查单元格 12" xfId="190"/>
    <cellStyle name="检查单元格 13" xfId="191"/>
    <cellStyle name="检查单元格 14" xfId="192"/>
    <cellStyle name="检查单元格 15" xfId="193"/>
    <cellStyle name="检查单元格 2" xfId="104"/>
    <cellStyle name="检查单元格 3" xfId="106"/>
    <cellStyle name="检查单元格 4" xfId="108"/>
    <cellStyle name="检查单元格 5" xfId="110"/>
    <cellStyle name="检查单元格 6" xfId="112"/>
    <cellStyle name="检查单元格 7" xfId="114"/>
    <cellStyle name="检查单元格 8" xfId="194"/>
    <cellStyle name="检查单元格 9" xfId="195"/>
    <cellStyle name="解释性文本 10" xfId="196"/>
    <cellStyle name="解释性文本 11" xfId="197"/>
    <cellStyle name="解释性文本 12" xfId="198"/>
    <cellStyle name="解释性文本 13" xfId="199"/>
    <cellStyle name="解释性文本 14" xfId="200"/>
    <cellStyle name="解释性文本 15" xfId="201"/>
    <cellStyle name="解释性文本 2" xfId="53"/>
    <cellStyle name="解释性文本 3" xfId="55"/>
    <cellStyle name="解释性文本 4" xfId="202"/>
    <cellStyle name="解释性文本 5" xfId="126"/>
    <cellStyle name="解释性文本 6" xfId="128"/>
    <cellStyle name="解释性文本 7" xfId="131"/>
    <cellStyle name="解释性文本 8" xfId="48"/>
    <cellStyle name="解释性文本 9" xfId="11"/>
    <cellStyle name="警告文本 10" xfId="168"/>
    <cellStyle name="警告文本 11" xfId="170"/>
    <cellStyle name="警告文本 12" xfId="172"/>
    <cellStyle name="警告文本 13" xfId="174"/>
    <cellStyle name="警告文本 14" xfId="3"/>
    <cellStyle name="警告文本 15" xfId="176"/>
    <cellStyle name="警告文本 2" xfId="203"/>
    <cellStyle name="警告文本 3" xfId="204"/>
    <cellStyle name="警告文本 4" xfId="205"/>
    <cellStyle name="警告文本 5" xfId="206"/>
    <cellStyle name="警告文本 6" xfId="207"/>
    <cellStyle name="警告文本 7" xfId="208"/>
    <cellStyle name="警告文本 8" xfId="209"/>
    <cellStyle name="警告文本 9" xfId="210"/>
    <cellStyle name="链接单元格 10" xfId="211"/>
    <cellStyle name="链接单元格 11" xfId="212"/>
    <cellStyle name="链接单元格 12" xfId="213"/>
    <cellStyle name="链接单元格 13" xfId="214"/>
    <cellStyle name="链接单元格 14" xfId="215"/>
    <cellStyle name="链接单元格 15" xfId="216"/>
    <cellStyle name="链接单元格 2" xfId="217"/>
    <cellStyle name="链接单元格 3" xfId="29"/>
    <cellStyle name="链接单元格 4" xfId="31"/>
    <cellStyle name="链接单元格 5" xfId="2"/>
    <cellStyle name="链接单元格 6" xfId="38"/>
    <cellStyle name="链接单元格 7" xfId="28"/>
    <cellStyle name="链接单元格 8" xfId="20"/>
    <cellStyle name="链接单元格 9" xfId="219"/>
    <cellStyle name="千位分隔 2" xfId="269"/>
    <cellStyle name="千位分隔 3" xfId="260"/>
    <cellStyle name="千位分隔 3 2" xfId="266"/>
    <cellStyle name="千位分隔 3 2 2" xfId="270"/>
    <cellStyle name="适中 10" xfId="220"/>
    <cellStyle name="适中 11" xfId="221"/>
    <cellStyle name="适中 12" xfId="222"/>
    <cellStyle name="适中 13" xfId="223"/>
    <cellStyle name="适中 14" xfId="224"/>
    <cellStyle name="适中 15" xfId="225"/>
    <cellStyle name="适中 2" xfId="46"/>
    <cellStyle name="适中 3" xfId="180"/>
    <cellStyle name="适中 4" xfId="182"/>
    <cellStyle name="适中 5" xfId="184"/>
    <cellStyle name="适中 6" xfId="186"/>
    <cellStyle name="适中 7" xfId="226"/>
    <cellStyle name="适中 8" xfId="23"/>
    <cellStyle name="适中 9" xfId="227"/>
    <cellStyle name="输出 10" xfId="228"/>
    <cellStyle name="输出 11" xfId="229"/>
    <cellStyle name="输出 12" xfId="230"/>
    <cellStyle name="输出 13" xfId="231"/>
    <cellStyle name="输出 14" xfId="232"/>
    <cellStyle name="输出 15" xfId="233"/>
    <cellStyle name="输出 2" xfId="30"/>
    <cellStyle name="输出 3" xfId="1"/>
    <cellStyle name="输出 4" xfId="37"/>
    <cellStyle name="输出 5" xfId="27"/>
    <cellStyle name="输出 6" xfId="19"/>
    <cellStyle name="输出 7" xfId="218"/>
    <cellStyle name="输出 8" xfId="34"/>
    <cellStyle name="输出 9" xfId="41"/>
    <cellStyle name="输入 10" xfId="235"/>
    <cellStyle name="输入 11" xfId="237"/>
    <cellStyle name="输入 12" xfId="239"/>
    <cellStyle name="输入 13" xfId="241"/>
    <cellStyle name="输入 14" xfId="243"/>
    <cellStyle name="输入 15" xfId="244"/>
    <cellStyle name="输入 2" xfId="245"/>
    <cellStyle name="输入 3" xfId="246"/>
    <cellStyle name="输入 4" xfId="247"/>
    <cellStyle name="输入 5" xfId="234"/>
    <cellStyle name="输入 6" xfId="236"/>
    <cellStyle name="输入 7" xfId="238"/>
    <cellStyle name="输入 8" xfId="240"/>
    <cellStyle name="输入 9" xfId="242"/>
    <cellStyle name="注释 10" xfId="141"/>
    <cellStyle name="注释 11" xfId="144"/>
    <cellStyle name="注释 12" xfId="147"/>
    <cellStyle name="注释 13" xfId="6"/>
    <cellStyle name="注释 14" xfId="150"/>
    <cellStyle name="注释 15" xfId="153"/>
    <cellStyle name="注释 2" xfId="248"/>
    <cellStyle name="注释 3" xfId="249"/>
    <cellStyle name="注释 4" xfId="250"/>
    <cellStyle name="注释 5" xfId="10"/>
    <cellStyle name="注释 6" xfId="251"/>
    <cellStyle name="注释 7" xfId="252"/>
    <cellStyle name="注释 8" xfId="253"/>
    <cellStyle name="注释 9" xfId="254"/>
  </cellStyles>
  <dxfs count="84">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s>
  <tableStyles count="0" defaultTableStyle="TableStyleMedium9" defaultPivotStyle="PivotStyleLight16"/>
  <colors>
    <mruColors>
      <color rgb="FF0000FF"/>
      <color rgb="FF0033CC"/>
      <color rgb="FFE8D1FF"/>
      <color rgb="FFFFFF65"/>
      <color rgb="FFFF8B8B"/>
      <color rgb="FF00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105834</xdr:colOff>
      <xdr:row>81</xdr:row>
      <xdr:rowOff>158749</xdr:rowOff>
    </xdr:from>
    <xdr:to>
      <xdr:col>11</xdr:col>
      <xdr:colOff>0</xdr:colOff>
      <xdr:row>114</xdr:row>
      <xdr:rowOff>74083</xdr:rowOff>
    </xdr:to>
    <xdr:pic>
      <xdr:nvPicPr>
        <xdr:cNvPr id="2" name="图片 1"/>
        <xdr:cNvPicPr>
          <a:picLocks noChangeAspect="1"/>
        </xdr:cNvPicPr>
      </xdr:nvPicPr>
      <xdr:blipFill rotWithShape="1">
        <a:blip xmlns:r="http://schemas.openxmlformats.org/officeDocument/2006/relationships" r:embed="rId1"/>
        <a:srcRect l="20094" t="14179" r="13688" b="8409"/>
        <a:stretch/>
      </xdr:blipFill>
      <xdr:spPr>
        <a:xfrm>
          <a:off x="105834" y="17007416"/>
          <a:ext cx="8614833" cy="566208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3304\3304-1" TargetMode="External"/><Relationship Id="rId117" Type="http://schemas.openxmlformats.org/officeDocument/2006/relationships/hyperlink" Target="1305\1305-3" TargetMode="External"/><Relationship Id="rId21" Type="http://schemas.openxmlformats.org/officeDocument/2006/relationships/hyperlink" Target="5102\5102-3" TargetMode="External"/><Relationship Id="rId42" Type="http://schemas.openxmlformats.org/officeDocument/2006/relationships/hyperlink" Target="4201\4201-5" TargetMode="External"/><Relationship Id="rId47" Type="http://schemas.openxmlformats.org/officeDocument/2006/relationships/hyperlink" Target="5101\5101-4" TargetMode="External"/><Relationship Id="rId63" Type="http://schemas.openxmlformats.org/officeDocument/2006/relationships/hyperlink" Target="4201\4201-6" TargetMode="External"/><Relationship Id="rId68" Type="http://schemas.openxmlformats.org/officeDocument/2006/relationships/hyperlink" Target="5104\5104-3" TargetMode="External"/><Relationship Id="rId84" Type="http://schemas.openxmlformats.org/officeDocument/2006/relationships/hyperlink" Target="2401\2401-1" TargetMode="External"/><Relationship Id="rId89" Type="http://schemas.openxmlformats.org/officeDocument/2006/relationships/hyperlink" Target="1601\1601-3" TargetMode="External"/><Relationship Id="rId112" Type="http://schemas.openxmlformats.org/officeDocument/2006/relationships/hyperlink" Target="1415\1415-1" TargetMode="External"/><Relationship Id="rId133" Type="http://schemas.openxmlformats.org/officeDocument/2006/relationships/hyperlink" Target="1416\1416-3" TargetMode="External"/><Relationship Id="rId138" Type="http://schemas.openxmlformats.org/officeDocument/2006/relationships/hyperlink" Target="5103\5103-6" TargetMode="External"/><Relationship Id="rId154" Type="http://schemas.openxmlformats.org/officeDocument/2006/relationships/vmlDrawing" Target="../drawings/vmlDrawing2.vml"/><Relationship Id="rId16" Type="http://schemas.openxmlformats.org/officeDocument/2006/relationships/hyperlink" Target="5101\5101-1" TargetMode="External"/><Relationship Id="rId107" Type="http://schemas.openxmlformats.org/officeDocument/2006/relationships/hyperlink" Target="2101\2101-4" TargetMode="External"/><Relationship Id="rId11" Type="http://schemas.openxmlformats.org/officeDocument/2006/relationships/hyperlink" Target="1407\1407-3" TargetMode="External"/><Relationship Id="rId32" Type="http://schemas.openxmlformats.org/officeDocument/2006/relationships/hyperlink" Target="1304\1304-1" TargetMode="External"/><Relationship Id="rId37" Type="http://schemas.openxmlformats.org/officeDocument/2006/relationships/hyperlink" Target="1311\1311-3" TargetMode="External"/><Relationship Id="rId53" Type="http://schemas.openxmlformats.org/officeDocument/2006/relationships/hyperlink" Target="2201\2201-1" TargetMode="External"/><Relationship Id="rId58" Type="http://schemas.openxmlformats.org/officeDocument/2006/relationships/hyperlink" Target="6202\6202-1" TargetMode="External"/><Relationship Id="rId74" Type="http://schemas.openxmlformats.org/officeDocument/2006/relationships/hyperlink" Target="1310\1310-3" TargetMode="External"/><Relationship Id="rId79" Type="http://schemas.openxmlformats.org/officeDocument/2006/relationships/hyperlink" Target="5203\5203-1" TargetMode="External"/><Relationship Id="rId102" Type="http://schemas.openxmlformats.org/officeDocument/2006/relationships/hyperlink" Target="1501\1510-3" TargetMode="External"/><Relationship Id="rId123" Type="http://schemas.openxmlformats.org/officeDocument/2006/relationships/hyperlink" Target="6101\6101-1" TargetMode="External"/><Relationship Id="rId128" Type="http://schemas.openxmlformats.org/officeDocument/2006/relationships/hyperlink" Target="1414\1414-1" TargetMode="External"/><Relationship Id="rId144" Type="http://schemas.openxmlformats.org/officeDocument/2006/relationships/hyperlink" Target="1502\1502-4" TargetMode="External"/><Relationship Id="rId149" Type="http://schemas.openxmlformats.org/officeDocument/2006/relationships/hyperlink" Target="1403\1403-4" TargetMode="External"/><Relationship Id="rId5" Type="http://schemas.openxmlformats.org/officeDocument/2006/relationships/hyperlink" Target="1311\1311-1" TargetMode="External"/><Relationship Id="rId90" Type="http://schemas.openxmlformats.org/officeDocument/2006/relationships/hyperlink" Target="1601\1601-2" TargetMode="External"/><Relationship Id="rId95" Type="http://schemas.openxmlformats.org/officeDocument/2006/relationships/hyperlink" Target="3307\3307-5" TargetMode="External"/><Relationship Id="rId22" Type="http://schemas.openxmlformats.org/officeDocument/2006/relationships/hyperlink" Target="5103\5103-1" TargetMode="External"/><Relationship Id="rId27" Type="http://schemas.openxmlformats.org/officeDocument/2006/relationships/hyperlink" Target="3305\3305-1" TargetMode="External"/><Relationship Id="rId43" Type="http://schemas.openxmlformats.org/officeDocument/2006/relationships/hyperlink" Target="1307\1307-1" TargetMode="External"/><Relationship Id="rId48" Type="http://schemas.openxmlformats.org/officeDocument/2006/relationships/hyperlink" Target="5101\5101-4" TargetMode="External"/><Relationship Id="rId64" Type="http://schemas.openxmlformats.org/officeDocument/2006/relationships/hyperlink" Target="4301\4301-1" TargetMode="External"/><Relationship Id="rId69" Type="http://schemas.openxmlformats.org/officeDocument/2006/relationships/hyperlink" Target="5105\5105-3" TargetMode="External"/><Relationship Id="rId113" Type="http://schemas.openxmlformats.org/officeDocument/2006/relationships/hyperlink" Target="1415\1415-2" TargetMode="External"/><Relationship Id="rId118" Type="http://schemas.openxmlformats.org/officeDocument/2006/relationships/hyperlink" Target="3307\3307-7" TargetMode="External"/><Relationship Id="rId134" Type="http://schemas.openxmlformats.org/officeDocument/2006/relationships/hyperlink" Target="1416\1416-5" TargetMode="External"/><Relationship Id="rId139" Type="http://schemas.openxmlformats.org/officeDocument/2006/relationships/hyperlink" Target="1306\1306-4" TargetMode="External"/><Relationship Id="rId80" Type="http://schemas.openxmlformats.org/officeDocument/2006/relationships/hyperlink" Target="2501\2501-2" TargetMode="External"/><Relationship Id="rId85" Type="http://schemas.openxmlformats.org/officeDocument/2006/relationships/hyperlink" Target="1502\1502-2" TargetMode="External"/><Relationship Id="rId150" Type="http://schemas.openxmlformats.org/officeDocument/2006/relationships/hyperlink" Target="1403\1403-5" TargetMode="External"/><Relationship Id="rId155" Type="http://schemas.openxmlformats.org/officeDocument/2006/relationships/comments" Target="../comments2.xml"/><Relationship Id="rId12" Type="http://schemas.openxmlformats.org/officeDocument/2006/relationships/hyperlink" Target="1407\1407-4" TargetMode="External"/><Relationship Id="rId17" Type="http://schemas.openxmlformats.org/officeDocument/2006/relationships/hyperlink" Target="5101\5101-2" TargetMode="External"/><Relationship Id="rId25" Type="http://schemas.openxmlformats.org/officeDocument/2006/relationships/hyperlink" Target="1302\1302-1" TargetMode="External"/><Relationship Id="rId33" Type="http://schemas.openxmlformats.org/officeDocument/2006/relationships/hyperlink" Target="1305\1305-1" TargetMode="External"/><Relationship Id="rId38" Type="http://schemas.openxmlformats.org/officeDocument/2006/relationships/hyperlink" Target="4201\4201-1" TargetMode="External"/><Relationship Id="rId46" Type="http://schemas.openxmlformats.org/officeDocument/2006/relationships/hyperlink" Target="1501\1501-2" TargetMode="External"/><Relationship Id="rId59" Type="http://schemas.openxmlformats.org/officeDocument/2006/relationships/hyperlink" Target="1306\1306-1" TargetMode="External"/><Relationship Id="rId67" Type="http://schemas.openxmlformats.org/officeDocument/2006/relationships/hyperlink" Target="1102\1102-4" TargetMode="External"/><Relationship Id="rId103" Type="http://schemas.openxmlformats.org/officeDocument/2006/relationships/hyperlink" Target="1404\1404-1" TargetMode="External"/><Relationship Id="rId108" Type="http://schemas.openxmlformats.org/officeDocument/2006/relationships/hyperlink" Target="1307\1307-2" TargetMode="External"/><Relationship Id="rId116" Type="http://schemas.openxmlformats.org/officeDocument/2006/relationships/hyperlink" Target="1304\1304-2" TargetMode="External"/><Relationship Id="rId124" Type="http://schemas.openxmlformats.org/officeDocument/2006/relationships/hyperlink" Target="1303\1303-2" TargetMode="External"/><Relationship Id="rId129" Type="http://schemas.openxmlformats.org/officeDocument/2006/relationships/hyperlink" Target="1415\1415-3" TargetMode="External"/><Relationship Id="rId137" Type="http://schemas.openxmlformats.org/officeDocument/2006/relationships/hyperlink" Target="3307\3307-10" TargetMode="External"/><Relationship Id="rId20" Type="http://schemas.openxmlformats.org/officeDocument/2006/relationships/hyperlink" Target="5102\5102-2" TargetMode="External"/><Relationship Id="rId41" Type="http://schemas.openxmlformats.org/officeDocument/2006/relationships/hyperlink" Target="4201\4201-4" TargetMode="External"/><Relationship Id="rId54" Type="http://schemas.openxmlformats.org/officeDocument/2006/relationships/hyperlink" Target="2501\2501-1" TargetMode="External"/><Relationship Id="rId62" Type="http://schemas.openxmlformats.org/officeDocument/2006/relationships/hyperlink" Target="3307\3307-2" TargetMode="External"/><Relationship Id="rId70" Type="http://schemas.openxmlformats.org/officeDocument/2006/relationships/hyperlink" Target="5102\5102-5" TargetMode="External"/><Relationship Id="rId75" Type="http://schemas.openxmlformats.org/officeDocument/2006/relationships/hyperlink" Target="1311\1311-4" TargetMode="External"/><Relationship Id="rId83" Type="http://schemas.openxmlformats.org/officeDocument/2006/relationships/hyperlink" Target="2301\2301-1" TargetMode="External"/><Relationship Id="rId88" Type="http://schemas.openxmlformats.org/officeDocument/2006/relationships/hyperlink" Target="1308\1308-1" TargetMode="External"/><Relationship Id="rId91" Type="http://schemas.openxmlformats.org/officeDocument/2006/relationships/hyperlink" Target="3301\3301-1" TargetMode="External"/><Relationship Id="rId96" Type="http://schemas.openxmlformats.org/officeDocument/2006/relationships/hyperlink" Target="3307\3307-6" TargetMode="External"/><Relationship Id="rId111" Type="http://schemas.openxmlformats.org/officeDocument/2006/relationships/hyperlink" Target="1416\1416-2" TargetMode="External"/><Relationship Id="rId132" Type="http://schemas.openxmlformats.org/officeDocument/2006/relationships/hyperlink" Target="4201\4201-8" TargetMode="External"/><Relationship Id="rId140" Type="http://schemas.openxmlformats.org/officeDocument/2006/relationships/hyperlink" Target="5201\5201-2" TargetMode="External"/><Relationship Id="rId145" Type="http://schemas.openxmlformats.org/officeDocument/2006/relationships/hyperlink" Target="1502\1502-5" TargetMode="External"/><Relationship Id="rId153" Type="http://schemas.openxmlformats.org/officeDocument/2006/relationships/hyperlink" Target="1403\1403-8" TargetMode="External"/><Relationship Id="rId1" Type="http://schemas.openxmlformats.org/officeDocument/2006/relationships/hyperlink" Target="1201\1201-1" TargetMode="External"/><Relationship Id="rId6" Type="http://schemas.openxmlformats.org/officeDocument/2006/relationships/hyperlink" Target="1311\1311-2" TargetMode="External"/><Relationship Id="rId15" Type="http://schemas.openxmlformats.org/officeDocument/2006/relationships/hyperlink" Target="3307\3307-1" TargetMode="External"/><Relationship Id="rId23" Type="http://schemas.openxmlformats.org/officeDocument/2006/relationships/hyperlink" Target="5104\5104-1" TargetMode="External"/><Relationship Id="rId28" Type="http://schemas.openxmlformats.org/officeDocument/2006/relationships/hyperlink" Target="1501\1501-1" TargetMode="External"/><Relationship Id="rId36" Type="http://schemas.openxmlformats.org/officeDocument/2006/relationships/hyperlink" Target="1310\1310-2" TargetMode="External"/><Relationship Id="rId49" Type="http://schemas.openxmlformats.org/officeDocument/2006/relationships/hyperlink" Target="5101\5101-4" TargetMode="External"/><Relationship Id="rId57" Type="http://schemas.openxmlformats.org/officeDocument/2006/relationships/hyperlink" Target="1502\1502-1" TargetMode="External"/><Relationship Id="rId106" Type="http://schemas.openxmlformats.org/officeDocument/2006/relationships/hyperlink" Target="1408\1408-1" TargetMode="External"/><Relationship Id="rId114" Type="http://schemas.openxmlformats.org/officeDocument/2006/relationships/hyperlink" Target="5102\5102-6" TargetMode="External"/><Relationship Id="rId119" Type="http://schemas.openxmlformats.org/officeDocument/2006/relationships/hyperlink" Target="1306\1306-5" TargetMode="External"/><Relationship Id="rId127" Type="http://schemas.openxmlformats.org/officeDocument/2006/relationships/hyperlink" Target="1401\1401-2" TargetMode="External"/><Relationship Id="rId10" Type="http://schemas.openxmlformats.org/officeDocument/2006/relationships/hyperlink" Target="1407\1407-2" TargetMode="External"/><Relationship Id="rId31" Type="http://schemas.openxmlformats.org/officeDocument/2006/relationships/hyperlink" Target="1201\1201-5" TargetMode="External"/><Relationship Id="rId44" Type="http://schemas.openxmlformats.org/officeDocument/2006/relationships/hyperlink" Target="1102\1102-2" TargetMode="External"/><Relationship Id="rId52" Type="http://schemas.openxmlformats.org/officeDocument/2006/relationships/hyperlink" Target="1601\1601-1" TargetMode="External"/><Relationship Id="rId60" Type="http://schemas.openxmlformats.org/officeDocument/2006/relationships/hyperlink" Target="2101\2101-1" TargetMode="External"/><Relationship Id="rId65" Type="http://schemas.openxmlformats.org/officeDocument/2006/relationships/hyperlink" Target="1411\1411-1" TargetMode="External"/><Relationship Id="rId73" Type="http://schemas.openxmlformats.org/officeDocument/2006/relationships/hyperlink" Target="1309\1309-3" TargetMode="External"/><Relationship Id="rId78" Type="http://schemas.openxmlformats.org/officeDocument/2006/relationships/hyperlink" Target="1303\1303-1" TargetMode="External"/><Relationship Id="rId81" Type="http://schemas.openxmlformats.org/officeDocument/2006/relationships/hyperlink" Target="3307\3307-3" TargetMode="External"/><Relationship Id="rId86" Type="http://schemas.openxmlformats.org/officeDocument/2006/relationships/hyperlink" Target="5103\5103-5" TargetMode="External"/><Relationship Id="rId94" Type="http://schemas.openxmlformats.org/officeDocument/2006/relationships/hyperlink" Target="3307\3307-4" TargetMode="External"/><Relationship Id="rId99" Type="http://schemas.openxmlformats.org/officeDocument/2006/relationships/hyperlink" Target="1502\1502-3" TargetMode="External"/><Relationship Id="rId101" Type="http://schemas.openxmlformats.org/officeDocument/2006/relationships/hyperlink" Target="1102\1102-5" TargetMode="External"/><Relationship Id="rId122" Type="http://schemas.openxmlformats.org/officeDocument/2006/relationships/hyperlink" Target="3307\3307-8" TargetMode="External"/><Relationship Id="rId130" Type="http://schemas.openxmlformats.org/officeDocument/2006/relationships/hyperlink" Target="1416\1416-4" TargetMode="External"/><Relationship Id="rId135" Type="http://schemas.openxmlformats.org/officeDocument/2006/relationships/hyperlink" Target="3303\3303-2" TargetMode="External"/><Relationship Id="rId143" Type="http://schemas.openxmlformats.org/officeDocument/2006/relationships/hyperlink" Target="1411\1411-2" TargetMode="External"/><Relationship Id="rId148" Type="http://schemas.openxmlformats.org/officeDocument/2006/relationships/hyperlink" Target="1101\1101-3" TargetMode="External"/><Relationship Id="rId151" Type="http://schemas.openxmlformats.org/officeDocument/2006/relationships/hyperlink" Target="1403\1403-7" TargetMode="External"/><Relationship Id="rId4" Type="http://schemas.openxmlformats.org/officeDocument/2006/relationships/hyperlink" Target="1310\1310-1" TargetMode="External"/><Relationship Id="rId9" Type="http://schemas.openxmlformats.org/officeDocument/2006/relationships/hyperlink" Target="1407\1407-1" TargetMode="External"/><Relationship Id="rId13" Type="http://schemas.openxmlformats.org/officeDocument/2006/relationships/hyperlink" Target="1407\1407-5" TargetMode="External"/><Relationship Id="rId18" Type="http://schemas.openxmlformats.org/officeDocument/2006/relationships/hyperlink" Target="5101\5101-3" TargetMode="External"/><Relationship Id="rId39" Type="http://schemas.openxmlformats.org/officeDocument/2006/relationships/hyperlink" Target="4201\4210-2" TargetMode="External"/><Relationship Id="rId109" Type="http://schemas.openxmlformats.org/officeDocument/2006/relationships/hyperlink" Target="1306\1306-3" TargetMode="External"/><Relationship Id="rId34" Type="http://schemas.openxmlformats.org/officeDocument/2006/relationships/hyperlink" Target="5101\5101-4" TargetMode="External"/><Relationship Id="rId50" Type="http://schemas.openxmlformats.org/officeDocument/2006/relationships/hyperlink" Target="5101\5101-4" TargetMode="External"/><Relationship Id="rId55" Type="http://schemas.openxmlformats.org/officeDocument/2006/relationships/hyperlink" Target="5101\5101-5" TargetMode="External"/><Relationship Id="rId76" Type="http://schemas.openxmlformats.org/officeDocument/2006/relationships/hyperlink" Target="3304\3304-3" TargetMode="External"/><Relationship Id="rId97" Type="http://schemas.openxmlformats.org/officeDocument/2006/relationships/hyperlink" Target="1306\1306-2" TargetMode="External"/><Relationship Id="rId104" Type="http://schemas.openxmlformats.org/officeDocument/2006/relationships/hyperlink" Target="1405\1405-1" TargetMode="External"/><Relationship Id="rId120" Type="http://schemas.openxmlformats.org/officeDocument/2006/relationships/hyperlink" Target="4201\4201-9" TargetMode="External"/><Relationship Id="rId125" Type="http://schemas.openxmlformats.org/officeDocument/2006/relationships/hyperlink" Target="1303\1303-3" TargetMode="External"/><Relationship Id="rId141" Type="http://schemas.openxmlformats.org/officeDocument/2006/relationships/hyperlink" Target="1409\1409-2" TargetMode="External"/><Relationship Id="rId146" Type="http://schemas.openxmlformats.org/officeDocument/2006/relationships/hyperlink" Target="1101\1101-1" TargetMode="External"/><Relationship Id="rId7" Type="http://schemas.openxmlformats.org/officeDocument/2006/relationships/hyperlink" Target="1403\1403-1" TargetMode="External"/><Relationship Id="rId71" Type="http://schemas.openxmlformats.org/officeDocument/2006/relationships/hyperlink" Target="5202\5202-1" TargetMode="External"/><Relationship Id="rId92" Type="http://schemas.openxmlformats.org/officeDocument/2006/relationships/hyperlink" Target="5103\5103-4" TargetMode="External"/><Relationship Id="rId2" Type="http://schemas.openxmlformats.org/officeDocument/2006/relationships/hyperlink" Target="1201\1201-2" TargetMode="External"/><Relationship Id="rId29" Type="http://schemas.openxmlformats.org/officeDocument/2006/relationships/hyperlink" Target="1201\1201-3" TargetMode="External"/><Relationship Id="rId24" Type="http://schemas.openxmlformats.org/officeDocument/2006/relationships/hyperlink" Target="5105\5105-1" TargetMode="External"/><Relationship Id="rId40" Type="http://schemas.openxmlformats.org/officeDocument/2006/relationships/hyperlink" Target="4201\4201-3" TargetMode="External"/><Relationship Id="rId45" Type="http://schemas.openxmlformats.org/officeDocument/2006/relationships/hyperlink" Target="3304\3304-2" TargetMode="External"/><Relationship Id="rId66" Type="http://schemas.openxmlformats.org/officeDocument/2006/relationships/hyperlink" Target="1409\1409-1" TargetMode="External"/><Relationship Id="rId87" Type="http://schemas.openxmlformats.org/officeDocument/2006/relationships/hyperlink" Target="2101\2101-2" TargetMode="External"/><Relationship Id="rId110" Type="http://schemas.openxmlformats.org/officeDocument/2006/relationships/hyperlink" Target="1416\1416-1" TargetMode="External"/><Relationship Id="rId115" Type="http://schemas.openxmlformats.org/officeDocument/2006/relationships/hyperlink" Target="1301\1301-2" TargetMode="External"/><Relationship Id="rId131" Type="http://schemas.openxmlformats.org/officeDocument/2006/relationships/hyperlink" Target="4201\4201-7" TargetMode="External"/><Relationship Id="rId136" Type="http://schemas.openxmlformats.org/officeDocument/2006/relationships/hyperlink" Target="3306\3306-2" TargetMode="External"/><Relationship Id="rId61" Type="http://schemas.openxmlformats.org/officeDocument/2006/relationships/hyperlink" Target="1305\1305-2" TargetMode="External"/><Relationship Id="rId82" Type="http://schemas.openxmlformats.org/officeDocument/2006/relationships/hyperlink" Target="2101\2101-3" TargetMode="External"/><Relationship Id="rId152" Type="http://schemas.openxmlformats.org/officeDocument/2006/relationships/hyperlink" Target="1403\1403-6" TargetMode="External"/><Relationship Id="rId19" Type="http://schemas.openxmlformats.org/officeDocument/2006/relationships/hyperlink" Target="5102\5102-1" TargetMode="External"/><Relationship Id="rId14" Type="http://schemas.openxmlformats.org/officeDocument/2006/relationships/hyperlink" Target="3302\3302-1" TargetMode="External"/><Relationship Id="rId30" Type="http://schemas.openxmlformats.org/officeDocument/2006/relationships/hyperlink" Target="1201\1201-4" TargetMode="External"/><Relationship Id="rId35" Type="http://schemas.openxmlformats.org/officeDocument/2006/relationships/hyperlink" Target="1309\1309-2" TargetMode="External"/><Relationship Id="rId56" Type="http://schemas.openxmlformats.org/officeDocument/2006/relationships/hyperlink" Target="1102\1102-3" TargetMode="External"/><Relationship Id="rId77" Type="http://schemas.openxmlformats.org/officeDocument/2006/relationships/hyperlink" Target="3306\3306-1" TargetMode="External"/><Relationship Id="rId100" Type="http://schemas.openxmlformats.org/officeDocument/2006/relationships/hyperlink" Target="1601\1601-4" TargetMode="External"/><Relationship Id="rId105" Type="http://schemas.openxmlformats.org/officeDocument/2006/relationships/hyperlink" Target="1406\1406-1" TargetMode="External"/><Relationship Id="rId126" Type="http://schemas.openxmlformats.org/officeDocument/2006/relationships/hyperlink" Target="1401\1401-1" TargetMode="External"/><Relationship Id="rId147" Type="http://schemas.openxmlformats.org/officeDocument/2006/relationships/hyperlink" Target="1101\1101-2" TargetMode="External"/><Relationship Id="rId8" Type="http://schemas.openxmlformats.org/officeDocument/2006/relationships/hyperlink" Target="1403\1403-2" TargetMode="External"/><Relationship Id="rId51" Type="http://schemas.openxmlformats.org/officeDocument/2006/relationships/hyperlink" Target="1301\1301-1" TargetMode="External"/><Relationship Id="rId72" Type="http://schemas.openxmlformats.org/officeDocument/2006/relationships/hyperlink" Target="5201\5201-1" TargetMode="External"/><Relationship Id="rId93" Type="http://schemas.openxmlformats.org/officeDocument/2006/relationships/hyperlink" Target="5103\5103-3" TargetMode="External"/><Relationship Id="rId98" Type="http://schemas.openxmlformats.org/officeDocument/2006/relationships/hyperlink" Target="3303\3303-1" TargetMode="External"/><Relationship Id="rId121" Type="http://schemas.openxmlformats.org/officeDocument/2006/relationships/hyperlink" Target="3307\3307-9" TargetMode="External"/><Relationship Id="rId142" Type="http://schemas.openxmlformats.org/officeDocument/2006/relationships/hyperlink" Target="1102\1102-1" TargetMode="External"/><Relationship Id="rId3" Type="http://schemas.openxmlformats.org/officeDocument/2006/relationships/hyperlink" Target="1309\1309-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B1:T42"/>
  <sheetViews>
    <sheetView tabSelected="1" zoomScaleNormal="100" workbookViewId="0">
      <selection activeCell="E8" sqref="E8"/>
    </sheetView>
  </sheetViews>
  <sheetFormatPr defaultColWidth="9" defaultRowHeight="12" x14ac:dyDescent="0.15"/>
  <cols>
    <col min="1" max="1" width="3.875" style="218" customWidth="1"/>
    <col min="2" max="2" width="6.5" style="218" bestFit="1" customWidth="1"/>
    <col min="3" max="3" width="16.75" style="218" customWidth="1"/>
    <col min="4" max="4" width="15.75" style="218" customWidth="1"/>
    <col min="5" max="5" width="14.875" style="218" customWidth="1"/>
    <col min="6" max="6" width="14.125" style="218" customWidth="1"/>
    <col min="7" max="7" width="14.875" style="218" customWidth="1"/>
    <col min="8" max="8" width="14.25" style="218" customWidth="1"/>
    <col min="9" max="9" width="14.375" style="218" customWidth="1"/>
    <col min="10" max="11" width="11.75" style="218" customWidth="1"/>
    <col min="12" max="12" width="13.75" style="218" customWidth="1"/>
    <col min="13" max="13" width="7.75" style="218" customWidth="1"/>
    <col min="14" max="14" width="8.5" style="218" customWidth="1"/>
    <col min="15" max="15" width="7.875" style="218" customWidth="1"/>
    <col min="16" max="16" width="8.5" style="218" customWidth="1"/>
    <col min="17" max="19" width="16.125" style="233" bestFit="1" customWidth="1"/>
    <col min="20" max="20" width="12.75" style="233" bestFit="1" customWidth="1"/>
    <col min="21" max="16384" width="9" style="218"/>
  </cols>
  <sheetData>
    <row r="1" spans="2:20" ht="20.25" customHeight="1" x14ac:dyDescent="0.15">
      <c r="B1" s="233" t="s">
        <v>0</v>
      </c>
    </row>
    <row r="2" spans="2:20" ht="14.25" x14ac:dyDescent="0.15">
      <c r="B2" s="612" t="s">
        <v>195</v>
      </c>
      <c r="C2" s="612"/>
      <c r="D2" s="612"/>
      <c r="E2" s="612"/>
      <c r="F2" s="612"/>
      <c r="G2" s="612"/>
      <c r="H2" s="612"/>
      <c r="I2" s="612"/>
      <c r="J2" s="612"/>
      <c r="K2" s="612"/>
      <c r="L2" s="612"/>
      <c r="M2" s="612"/>
      <c r="N2" s="612"/>
      <c r="O2" s="612"/>
    </row>
    <row r="3" spans="2:20" ht="18" customHeight="1" thickBot="1" x14ac:dyDescent="0.2">
      <c r="B3" s="623" t="s">
        <v>573</v>
      </c>
      <c r="C3" s="623"/>
      <c r="D3" s="623"/>
      <c r="E3" s="623"/>
      <c r="F3" s="623"/>
      <c r="Q3" s="218"/>
      <c r="R3" s="218"/>
      <c r="S3" s="218"/>
      <c r="T3" s="218"/>
    </row>
    <row r="4" spans="2:20" ht="20.100000000000001" customHeight="1" x14ac:dyDescent="0.15">
      <c r="B4" s="615" t="s">
        <v>1</v>
      </c>
      <c r="C4" s="929"/>
      <c r="D4" s="924" t="s">
        <v>2</v>
      </c>
      <c r="E4" s="613"/>
      <c r="F4" s="613"/>
      <c r="G4" s="613" t="s">
        <v>841</v>
      </c>
      <c r="H4" s="613"/>
      <c r="I4" s="613"/>
      <c r="J4" s="613" t="s">
        <v>3</v>
      </c>
      <c r="K4" s="613"/>
      <c r="L4" s="613"/>
      <c r="M4" s="613" t="s">
        <v>4</v>
      </c>
      <c r="N4" s="613"/>
      <c r="O4" s="614"/>
      <c r="Q4" s="218"/>
      <c r="R4" s="218"/>
      <c r="S4" s="218"/>
      <c r="T4" s="218"/>
    </row>
    <row r="5" spans="2:20" ht="20.100000000000001" customHeight="1" x14ac:dyDescent="0.15">
      <c r="B5" s="616"/>
      <c r="C5" s="930"/>
      <c r="D5" s="925" t="s">
        <v>5</v>
      </c>
      <c r="E5" s="219" t="s">
        <v>6</v>
      </c>
      <c r="F5" s="219" t="s">
        <v>7</v>
      </c>
      <c r="G5" s="219" t="s">
        <v>5</v>
      </c>
      <c r="H5" s="219" t="s">
        <v>6</v>
      </c>
      <c r="I5" s="219" t="s">
        <v>7</v>
      </c>
      <c r="J5" s="219" t="s">
        <v>5</v>
      </c>
      <c r="K5" s="219" t="s">
        <v>823</v>
      </c>
      <c r="L5" s="219" t="s">
        <v>7</v>
      </c>
      <c r="M5" s="219" t="s">
        <v>907</v>
      </c>
      <c r="N5" s="219" t="s">
        <v>823</v>
      </c>
      <c r="O5" s="220" t="s">
        <v>908</v>
      </c>
      <c r="Q5" s="218"/>
      <c r="R5" s="218"/>
      <c r="S5" s="218"/>
      <c r="T5" s="218"/>
    </row>
    <row r="6" spans="2:20" ht="20.100000000000001" customHeight="1" x14ac:dyDescent="0.15">
      <c r="B6" s="617"/>
      <c r="C6" s="931"/>
      <c r="D6" s="926">
        <f>SUM(D7:D12)</f>
        <v>10000000</v>
      </c>
      <c r="E6" s="211">
        <f t="shared" ref="E6:L6" si="0">SUM(E7:E12)</f>
        <v>10000000</v>
      </c>
      <c r="F6" s="211">
        <f t="shared" si="0"/>
        <v>9747358.0999999996</v>
      </c>
      <c r="G6" s="211">
        <f t="shared" si="0"/>
        <v>4000000</v>
      </c>
      <c r="H6" s="211">
        <f t="shared" si="0"/>
        <v>4000000</v>
      </c>
      <c r="I6" s="211">
        <f t="shared" si="0"/>
        <v>3906577.25</v>
      </c>
      <c r="J6" s="211">
        <f t="shared" si="0"/>
        <v>500000</v>
      </c>
      <c r="K6" s="211">
        <f t="shared" si="0"/>
        <v>500000</v>
      </c>
      <c r="L6" s="211">
        <f t="shared" si="0"/>
        <v>437571</v>
      </c>
      <c r="M6" s="221"/>
      <c r="N6" s="221"/>
      <c r="O6" s="222"/>
      <c r="Q6" s="218"/>
      <c r="R6" s="218"/>
      <c r="S6" s="218"/>
      <c r="T6" s="218"/>
    </row>
    <row r="7" spans="2:20" ht="20.100000000000001" customHeight="1" x14ac:dyDescent="0.15">
      <c r="B7" s="932" t="s">
        <v>8</v>
      </c>
      <c r="C7" s="611"/>
      <c r="D7" s="927">
        <v>4600000</v>
      </c>
      <c r="E7" s="212">
        <v>4600000</v>
      </c>
      <c r="F7" s="212">
        <v>4406147</v>
      </c>
      <c r="G7" s="212">
        <v>1380000</v>
      </c>
      <c r="H7" s="212">
        <v>1380000</v>
      </c>
      <c r="I7" s="212">
        <f>9009+1358762.25-1600</f>
        <v>1366171.25</v>
      </c>
      <c r="J7" s="212"/>
      <c r="K7" s="212"/>
      <c r="L7" s="212">
        <v>0</v>
      </c>
      <c r="M7" s="213"/>
      <c r="N7" s="213"/>
      <c r="O7" s="214"/>
      <c r="Q7" s="218"/>
      <c r="R7" s="218"/>
      <c r="S7" s="218"/>
      <c r="T7" s="218"/>
    </row>
    <row r="8" spans="2:20" ht="20.100000000000001" customHeight="1" x14ac:dyDescent="0.15">
      <c r="B8" s="932" t="s">
        <v>9</v>
      </c>
      <c r="C8" s="611"/>
      <c r="D8" s="927">
        <v>40000</v>
      </c>
      <c r="E8" s="212">
        <v>40000</v>
      </c>
      <c r="F8" s="212">
        <v>32425</v>
      </c>
      <c r="G8" s="212">
        <v>30000</v>
      </c>
      <c r="H8" s="212">
        <v>30000</v>
      </c>
      <c r="I8" s="212">
        <f>15240+22062-9000</f>
        <v>28302</v>
      </c>
      <c r="J8" s="212"/>
      <c r="K8" s="212"/>
      <c r="L8" s="212">
        <v>0</v>
      </c>
      <c r="M8" s="213"/>
      <c r="N8" s="213"/>
      <c r="O8" s="214"/>
      <c r="P8" s="223"/>
      <c r="Q8" s="506"/>
    </row>
    <row r="9" spans="2:20" ht="20.100000000000001" customHeight="1" x14ac:dyDescent="0.15">
      <c r="B9" s="932" t="s">
        <v>10</v>
      </c>
      <c r="C9" s="611"/>
      <c r="D9" s="927">
        <v>600000</v>
      </c>
      <c r="E9" s="212">
        <v>600000</v>
      </c>
      <c r="F9" s="212">
        <v>595210.5</v>
      </c>
      <c r="G9" s="212">
        <v>1230000</v>
      </c>
      <c r="H9" s="212">
        <v>1230000</v>
      </c>
      <c r="I9" s="212">
        <v>1207276</v>
      </c>
      <c r="J9" s="212">
        <v>380000</v>
      </c>
      <c r="K9" s="212">
        <v>380000</v>
      </c>
      <c r="L9" s="212">
        <v>376353</v>
      </c>
      <c r="M9" s="213"/>
      <c r="N9" s="213"/>
      <c r="O9" s="214"/>
      <c r="P9" s="223"/>
    </row>
    <row r="10" spans="2:20" ht="20.100000000000001" customHeight="1" x14ac:dyDescent="0.15">
      <c r="B10" s="932" t="s">
        <v>11</v>
      </c>
      <c r="C10" s="611"/>
      <c r="D10" s="927">
        <v>1360000</v>
      </c>
      <c r="E10" s="212">
        <v>1360000</v>
      </c>
      <c r="F10" s="212">
        <v>1361580</v>
      </c>
      <c r="G10" s="212">
        <v>360000</v>
      </c>
      <c r="H10" s="212">
        <v>360000</v>
      </c>
      <c r="I10" s="212">
        <v>352000</v>
      </c>
      <c r="J10" s="212"/>
      <c r="K10" s="212"/>
      <c r="L10" s="212">
        <v>0</v>
      </c>
      <c r="M10" s="213"/>
      <c r="N10" s="213"/>
      <c r="O10" s="214"/>
      <c r="P10" s="223"/>
    </row>
    <row r="11" spans="2:20" ht="20.100000000000001" customHeight="1" x14ac:dyDescent="0.15">
      <c r="B11" s="932" t="s">
        <v>12</v>
      </c>
      <c r="C11" s="611"/>
      <c r="D11" s="927">
        <v>3400000</v>
      </c>
      <c r="E11" s="212">
        <v>3400000</v>
      </c>
      <c r="F11" s="212">
        <v>3351995.6</v>
      </c>
      <c r="G11" s="212">
        <v>1000000</v>
      </c>
      <c r="H11" s="212">
        <v>1000000</v>
      </c>
      <c r="I11" s="212">
        <v>952828</v>
      </c>
      <c r="J11" s="212"/>
      <c r="K11" s="212"/>
      <c r="L11" s="212">
        <v>0</v>
      </c>
      <c r="M11" s="213"/>
      <c r="N11" s="213"/>
      <c r="O11" s="214"/>
      <c r="P11" s="223"/>
    </row>
    <row r="12" spans="2:20" ht="20.100000000000001" customHeight="1" x14ac:dyDescent="0.15">
      <c r="B12" s="932" t="s">
        <v>13</v>
      </c>
      <c r="C12" s="611"/>
      <c r="D12" s="927"/>
      <c r="E12" s="212"/>
      <c r="F12" s="212">
        <v>0</v>
      </c>
      <c r="G12" s="212"/>
      <c r="H12" s="212"/>
      <c r="I12" s="212">
        <v>0</v>
      </c>
      <c r="J12" s="212">
        <v>120000</v>
      </c>
      <c r="K12" s="212">
        <v>120000</v>
      </c>
      <c r="L12" s="212">
        <v>61218</v>
      </c>
      <c r="M12" s="213"/>
      <c r="N12" s="213"/>
      <c r="O12" s="214"/>
      <c r="P12" s="223"/>
      <c r="S12" s="506"/>
    </row>
    <row r="13" spans="2:20" ht="36" customHeight="1" x14ac:dyDescent="0.15">
      <c r="B13" s="932" t="s">
        <v>1162</v>
      </c>
      <c r="C13" s="611"/>
      <c r="D13" s="927">
        <f>D7+D11</f>
        <v>8000000</v>
      </c>
      <c r="E13" s="212">
        <f t="shared" ref="E13:L13" si="1">E7+E11</f>
        <v>8000000</v>
      </c>
      <c r="F13" s="212">
        <f t="shared" si="1"/>
        <v>7758142.5999999996</v>
      </c>
      <c r="G13" s="212">
        <f t="shared" si="1"/>
        <v>2380000</v>
      </c>
      <c r="H13" s="212">
        <f t="shared" si="1"/>
        <v>2380000</v>
      </c>
      <c r="I13" s="212">
        <f t="shared" si="1"/>
        <v>2318999.25</v>
      </c>
      <c r="J13" s="212">
        <f t="shared" si="1"/>
        <v>0</v>
      </c>
      <c r="K13" s="212">
        <f t="shared" si="1"/>
        <v>0</v>
      </c>
      <c r="L13" s="212">
        <f t="shared" si="1"/>
        <v>0</v>
      </c>
      <c r="M13" s="213"/>
      <c r="N13" s="213"/>
      <c r="O13" s="214"/>
    </row>
    <row r="14" spans="2:20" ht="20.100000000000001" customHeight="1" thickBot="1" x14ac:dyDescent="0.2">
      <c r="B14" s="933" t="s">
        <v>903</v>
      </c>
      <c r="C14" s="934"/>
      <c r="D14" s="928">
        <v>5000000</v>
      </c>
      <c r="E14" s="215">
        <v>5000000</v>
      </c>
      <c r="F14" s="215">
        <v>4743815</v>
      </c>
      <c r="G14" s="215">
        <v>2230000</v>
      </c>
      <c r="H14" s="215">
        <v>2230000</v>
      </c>
      <c r="I14" s="215">
        <v>736603</v>
      </c>
      <c r="J14" s="215">
        <v>0</v>
      </c>
      <c r="K14" s="215">
        <v>0</v>
      </c>
      <c r="L14" s="215">
        <v>0</v>
      </c>
      <c r="M14" s="216"/>
      <c r="N14" s="216"/>
      <c r="O14" s="217"/>
    </row>
    <row r="15" spans="2:20" ht="15" customHeight="1" x14ac:dyDescent="0.15">
      <c r="B15" s="606" t="s">
        <v>909</v>
      </c>
      <c r="C15" s="596" t="s">
        <v>575</v>
      </c>
      <c r="D15" s="224" t="s">
        <v>14</v>
      </c>
      <c r="E15" s="596" t="s">
        <v>904</v>
      </c>
      <c r="F15" s="596"/>
      <c r="G15" s="596"/>
      <c r="H15" s="596"/>
      <c r="I15" s="596"/>
      <c r="J15" s="596"/>
      <c r="K15" s="596"/>
      <c r="L15" s="224" t="s">
        <v>15</v>
      </c>
      <c r="M15" s="596" t="s">
        <v>16</v>
      </c>
      <c r="N15" s="596"/>
      <c r="O15" s="597"/>
    </row>
    <row r="16" spans="2:20" ht="15" customHeight="1" x14ac:dyDescent="0.15">
      <c r="B16" s="607"/>
      <c r="C16" s="608"/>
      <c r="D16" s="210">
        <v>2019</v>
      </c>
      <c r="E16" s="605" t="s">
        <v>905</v>
      </c>
      <c r="F16" s="605"/>
      <c r="G16" s="605"/>
      <c r="H16" s="605"/>
      <c r="I16" s="605"/>
      <c r="J16" s="605"/>
      <c r="K16" s="605"/>
      <c r="L16" s="225">
        <v>2200000</v>
      </c>
      <c r="M16" s="603" t="s">
        <v>824</v>
      </c>
      <c r="N16" s="603"/>
      <c r="O16" s="604"/>
    </row>
    <row r="17" spans="2:15" ht="15" customHeight="1" x14ac:dyDescent="0.15">
      <c r="B17" s="607"/>
      <c r="C17" s="608"/>
      <c r="D17" s="210">
        <v>2019</v>
      </c>
      <c r="E17" s="605" t="s">
        <v>905</v>
      </c>
      <c r="F17" s="605"/>
      <c r="G17" s="605"/>
      <c r="H17" s="605"/>
      <c r="I17" s="605"/>
      <c r="J17" s="605"/>
      <c r="K17" s="605"/>
      <c r="L17" s="225">
        <v>3900000</v>
      </c>
      <c r="M17" s="603" t="s">
        <v>825</v>
      </c>
      <c r="N17" s="603"/>
      <c r="O17" s="604"/>
    </row>
    <row r="18" spans="2:15" ht="15" customHeight="1" x14ac:dyDescent="0.15">
      <c r="B18" s="607"/>
      <c r="C18" s="608"/>
      <c r="D18" s="210">
        <v>2019</v>
      </c>
      <c r="E18" s="605" t="s">
        <v>905</v>
      </c>
      <c r="F18" s="605"/>
      <c r="G18" s="605"/>
      <c r="H18" s="605"/>
      <c r="I18" s="605"/>
      <c r="J18" s="605"/>
      <c r="K18" s="605"/>
      <c r="L18" s="225">
        <v>1000000</v>
      </c>
      <c r="M18" s="603" t="s">
        <v>826</v>
      </c>
      <c r="N18" s="603"/>
      <c r="O18" s="604"/>
    </row>
    <row r="19" spans="2:15" ht="15" customHeight="1" x14ac:dyDescent="0.15">
      <c r="B19" s="607"/>
      <c r="C19" s="608"/>
      <c r="D19" s="210">
        <v>2020</v>
      </c>
      <c r="E19" s="605" t="s">
        <v>905</v>
      </c>
      <c r="F19" s="605"/>
      <c r="G19" s="605"/>
      <c r="H19" s="605"/>
      <c r="I19" s="605"/>
      <c r="J19" s="605"/>
      <c r="K19" s="605"/>
      <c r="L19" s="225">
        <v>2000000</v>
      </c>
      <c r="M19" s="603" t="s">
        <v>827</v>
      </c>
      <c r="N19" s="603" t="s">
        <v>827</v>
      </c>
      <c r="O19" s="604" t="s">
        <v>355</v>
      </c>
    </row>
    <row r="20" spans="2:15" ht="15" customHeight="1" x14ac:dyDescent="0.15">
      <c r="B20" s="607"/>
      <c r="C20" s="608"/>
      <c r="D20" s="210">
        <v>2020</v>
      </c>
      <c r="E20" s="605" t="s">
        <v>905</v>
      </c>
      <c r="F20" s="605"/>
      <c r="G20" s="605"/>
      <c r="H20" s="605"/>
      <c r="I20" s="605"/>
      <c r="J20" s="605"/>
      <c r="K20" s="605"/>
      <c r="L20" s="225">
        <v>900000</v>
      </c>
      <c r="M20" s="603" t="s">
        <v>828</v>
      </c>
      <c r="N20" s="603" t="s">
        <v>828</v>
      </c>
      <c r="O20" s="604" t="s">
        <v>356</v>
      </c>
    </row>
    <row r="21" spans="2:15" ht="15" customHeight="1" x14ac:dyDescent="0.15">
      <c r="B21" s="607"/>
      <c r="C21" s="608" t="s">
        <v>842</v>
      </c>
      <c r="D21" s="210">
        <v>2021</v>
      </c>
      <c r="E21" s="605" t="s">
        <v>906</v>
      </c>
      <c r="F21" s="605"/>
      <c r="G21" s="605"/>
      <c r="H21" s="605"/>
      <c r="I21" s="605"/>
      <c r="J21" s="605"/>
      <c r="K21" s="605"/>
      <c r="L21" s="225">
        <v>1031750</v>
      </c>
      <c r="M21" s="603" t="s">
        <v>896</v>
      </c>
      <c r="N21" s="603" t="s">
        <v>896</v>
      </c>
      <c r="O21" s="604"/>
    </row>
    <row r="22" spans="2:15" ht="15" customHeight="1" x14ac:dyDescent="0.15">
      <c r="B22" s="607"/>
      <c r="C22" s="608"/>
      <c r="D22" s="210">
        <v>2021</v>
      </c>
      <c r="E22" s="605" t="s">
        <v>906</v>
      </c>
      <c r="F22" s="605"/>
      <c r="G22" s="605"/>
      <c r="H22" s="605"/>
      <c r="I22" s="605"/>
      <c r="J22" s="605"/>
      <c r="K22" s="605"/>
      <c r="L22" s="225">
        <v>540</v>
      </c>
      <c r="M22" s="603" t="s">
        <v>897</v>
      </c>
      <c r="N22" s="603" t="s">
        <v>897</v>
      </c>
      <c r="O22" s="604" t="s">
        <v>891</v>
      </c>
    </row>
    <row r="23" spans="2:15" ht="15" customHeight="1" x14ac:dyDescent="0.15">
      <c r="B23" s="607"/>
      <c r="C23" s="608"/>
      <c r="D23" s="210">
        <v>2021</v>
      </c>
      <c r="E23" s="605" t="s">
        <v>906</v>
      </c>
      <c r="F23" s="605"/>
      <c r="G23" s="605"/>
      <c r="H23" s="605"/>
      <c r="I23" s="605"/>
      <c r="J23" s="605"/>
      <c r="K23" s="605"/>
      <c r="L23" s="225">
        <v>155236.35</v>
      </c>
      <c r="M23" s="603" t="s">
        <v>898</v>
      </c>
      <c r="N23" s="603" t="s">
        <v>898</v>
      </c>
      <c r="O23" s="604" t="s">
        <v>892</v>
      </c>
    </row>
    <row r="24" spans="2:15" ht="15" customHeight="1" x14ac:dyDescent="0.15">
      <c r="B24" s="607"/>
      <c r="C24" s="608"/>
      <c r="D24" s="210">
        <v>2021</v>
      </c>
      <c r="E24" s="605" t="s">
        <v>906</v>
      </c>
      <c r="F24" s="605"/>
      <c r="G24" s="605"/>
      <c r="H24" s="605"/>
      <c r="I24" s="605"/>
      <c r="J24" s="605"/>
      <c r="K24" s="605"/>
      <c r="L24" s="225">
        <v>10000</v>
      </c>
      <c r="M24" s="603" t="s">
        <v>899</v>
      </c>
      <c r="N24" s="603" t="s">
        <v>899</v>
      </c>
      <c r="O24" s="604"/>
    </row>
    <row r="25" spans="2:15" ht="15" customHeight="1" x14ac:dyDescent="0.15">
      <c r="B25" s="607"/>
      <c r="C25" s="608"/>
      <c r="D25" s="210">
        <v>2021</v>
      </c>
      <c r="E25" s="605" t="s">
        <v>906</v>
      </c>
      <c r="F25" s="605"/>
      <c r="G25" s="605"/>
      <c r="H25" s="605"/>
      <c r="I25" s="605"/>
      <c r="J25" s="605"/>
      <c r="K25" s="605"/>
      <c r="L25" s="225">
        <v>991819.25</v>
      </c>
      <c r="M25" s="603" t="s">
        <v>900</v>
      </c>
      <c r="N25" s="603" t="s">
        <v>900</v>
      </c>
      <c r="O25" s="604" t="s">
        <v>893</v>
      </c>
    </row>
    <row r="26" spans="2:15" ht="15" customHeight="1" x14ac:dyDescent="0.15">
      <c r="B26" s="607"/>
      <c r="C26" s="608"/>
      <c r="D26" s="210">
        <v>2021</v>
      </c>
      <c r="E26" s="605" t="s">
        <v>906</v>
      </c>
      <c r="F26" s="605"/>
      <c r="G26" s="605"/>
      <c r="H26" s="605"/>
      <c r="I26" s="605"/>
      <c r="J26" s="605"/>
      <c r="K26" s="605"/>
      <c r="L26" s="225">
        <v>1410632.75</v>
      </c>
      <c r="M26" s="603" t="s">
        <v>1160</v>
      </c>
      <c r="N26" s="603" t="s">
        <v>901</v>
      </c>
      <c r="O26" s="604" t="s">
        <v>843</v>
      </c>
    </row>
    <row r="27" spans="2:15" ht="15" customHeight="1" x14ac:dyDescent="0.15">
      <c r="B27" s="607"/>
      <c r="C27" s="608"/>
      <c r="D27" s="210">
        <v>2021</v>
      </c>
      <c r="E27" s="605" t="s">
        <v>906</v>
      </c>
      <c r="F27" s="605"/>
      <c r="G27" s="605"/>
      <c r="H27" s="605"/>
      <c r="I27" s="605"/>
      <c r="J27" s="605"/>
      <c r="K27" s="605"/>
      <c r="L27" s="225">
        <v>400000</v>
      </c>
      <c r="M27" s="603" t="s">
        <v>1161</v>
      </c>
      <c r="N27" s="603" t="s">
        <v>902</v>
      </c>
      <c r="O27" s="604" t="s">
        <v>844</v>
      </c>
    </row>
    <row r="28" spans="2:15" ht="15" customHeight="1" x14ac:dyDescent="0.15">
      <c r="B28" s="607"/>
      <c r="C28" s="608" t="s">
        <v>574</v>
      </c>
      <c r="D28" s="210">
        <v>2021</v>
      </c>
      <c r="E28" s="605" t="s">
        <v>357</v>
      </c>
      <c r="F28" s="605"/>
      <c r="G28" s="605"/>
      <c r="H28" s="605"/>
      <c r="I28" s="605"/>
      <c r="J28" s="605"/>
      <c r="K28" s="605"/>
      <c r="L28" s="225">
        <v>69000</v>
      </c>
      <c r="M28" s="603" t="s">
        <v>894</v>
      </c>
      <c r="N28" s="603" t="s">
        <v>894</v>
      </c>
      <c r="O28" s="604"/>
    </row>
    <row r="29" spans="2:15" ht="15" customHeight="1" x14ac:dyDescent="0.15">
      <c r="B29" s="607"/>
      <c r="C29" s="608"/>
      <c r="D29" s="210">
        <v>2021</v>
      </c>
      <c r="E29" s="605" t="s">
        <v>358</v>
      </c>
      <c r="F29" s="605"/>
      <c r="G29" s="605"/>
      <c r="H29" s="605"/>
      <c r="I29" s="605"/>
      <c r="J29" s="605"/>
      <c r="K29" s="605"/>
      <c r="L29" s="225">
        <v>174000</v>
      </c>
      <c r="M29" s="603" t="s">
        <v>894</v>
      </c>
      <c r="N29" s="603" t="s">
        <v>894</v>
      </c>
      <c r="O29" s="604"/>
    </row>
    <row r="30" spans="2:15" ht="15" customHeight="1" x14ac:dyDescent="0.15">
      <c r="B30" s="607"/>
      <c r="C30" s="608"/>
      <c r="D30" s="210">
        <v>2021</v>
      </c>
      <c r="E30" s="609" t="s">
        <v>359</v>
      </c>
      <c r="F30" s="610"/>
      <c r="G30" s="610"/>
      <c r="H30" s="610"/>
      <c r="I30" s="610"/>
      <c r="J30" s="610"/>
      <c r="K30" s="611"/>
      <c r="L30" s="225">
        <v>257000</v>
      </c>
      <c r="M30" s="603" t="s">
        <v>895</v>
      </c>
      <c r="N30" s="603" t="s">
        <v>895</v>
      </c>
      <c r="O30" s="604"/>
    </row>
    <row r="31" spans="2:15" ht="15" customHeight="1" x14ac:dyDescent="0.15">
      <c r="B31" s="607"/>
      <c r="C31" s="608"/>
      <c r="D31" s="210">
        <v>2021</v>
      </c>
      <c r="E31" s="605"/>
      <c r="F31" s="605"/>
      <c r="G31" s="605"/>
      <c r="H31" s="605"/>
      <c r="I31" s="605"/>
      <c r="J31" s="605"/>
      <c r="K31" s="605"/>
      <c r="L31" s="225"/>
      <c r="M31" s="603"/>
      <c r="N31" s="603"/>
      <c r="O31" s="604"/>
    </row>
    <row r="32" spans="2:15" ht="15" customHeight="1" thickBot="1" x14ac:dyDescent="0.2">
      <c r="B32" s="607"/>
      <c r="C32" s="520" t="s">
        <v>17</v>
      </c>
      <c r="D32" s="210"/>
      <c r="E32" s="603"/>
      <c r="F32" s="603"/>
      <c r="G32" s="603"/>
      <c r="H32" s="603"/>
      <c r="I32" s="603"/>
      <c r="J32" s="603"/>
      <c r="K32" s="603"/>
      <c r="L32" s="226"/>
      <c r="M32" s="598"/>
      <c r="N32" s="599"/>
      <c r="O32" s="600"/>
    </row>
    <row r="33" spans="2:15" ht="15" customHeight="1" x14ac:dyDescent="0.15">
      <c r="B33" s="606" t="s">
        <v>910</v>
      </c>
      <c r="C33" s="601"/>
      <c r="D33" s="602"/>
      <c r="E33" s="596" t="s">
        <v>18</v>
      </c>
      <c r="F33" s="596"/>
      <c r="G33" s="596"/>
      <c r="H33" s="596" t="s">
        <v>19</v>
      </c>
      <c r="I33" s="596"/>
      <c r="J33" s="596"/>
      <c r="K33" s="596" t="s">
        <v>20</v>
      </c>
      <c r="L33" s="596"/>
      <c r="M33" s="596"/>
      <c r="N33" s="596" t="s">
        <v>21</v>
      </c>
      <c r="O33" s="597"/>
    </row>
    <row r="34" spans="2:15" ht="15" customHeight="1" x14ac:dyDescent="0.15">
      <c r="B34" s="607"/>
      <c r="C34" s="608" t="s">
        <v>569</v>
      </c>
      <c r="D34" s="608"/>
      <c r="E34" s="621">
        <v>374931</v>
      </c>
      <c r="F34" s="621"/>
      <c r="G34" s="621"/>
      <c r="H34" s="621">
        <v>49557</v>
      </c>
      <c r="I34" s="621"/>
      <c r="J34" s="621"/>
      <c r="K34" s="621"/>
      <c r="L34" s="621"/>
      <c r="M34" s="621"/>
      <c r="N34" s="603"/>
      <c r="O34" s="604"/>
    </row>
    <row r="35" spans="2:15" ht="15" customHeight="1" x14ac:dyDescent="0.15">
      <c r="B35" s="607"/>
      <c r="C35" s="608" t="s">
        <v>570</v>
      </c>
      <c r="D35" s="608"/>
      <c r="E35" s="621">
        <v>7814635</v>
      </c>
      <c r="F35" s="621"/>
      <c r="G35" s="621"/>
      <c r="H35" s="621">
        <f>1695325-9000</f>
        <v>1686325</v>
      </c>
      <c r="I35" s="621"/>
      <c r="J35" s="621"/>
      <c r="K35" s="621">
        <v>43650</v>
      </c>
      <c r="L35" s="621"/>
      <c r="M35" s="621"/>
      <c r="N35" s="603"/>
      <c r="O35" s="604"/>
    </row>
    <row r="36" spans="2:15" ht="15" customHeight="1" thickBot="1" x14ac:dyDescent="0.2">
      <c r="B36" s="629"/>
      <c r="C36" s="630" t="s">
        <v>571</v>
      </c>
      <c r="D36" s="630"/>
      <c r="E36" s="618">
        <v>1557792.1</v>
      </c>
      <c r="F36" s="618"/>
      <c r="G36" s="618"/>
      <c r="H36" s="618">
        <f>9009+15240+2148046.25-1600</f>
        <v>2170695.25</v>
      </c>
      <c r="I36" s="618"/>
      <c r="J36" s="618"/>
      <c r="K36" s="618">
        <v>393921</v>
      </c>
      <c r="L36" s="618"/>
      <c r="M36" s="618"/>
      <c r="N36" s="619"/>
      <c r="O36" s="620"/>
    </row>
    <row r="37" spans="2:15" ht="34.9" customHeight="1" thickBot="1" x14ac:dyDescent="0.2">
      <c r="B37" s="624" t="s">
        <v>572</v>
      </c>
      <c r="C37" s="625"/>
      <c r="D37" s="626"/>
      <c r="E37" s="627"/>
      <c r="F37" s="627"/>
      <c r="G37" s="627"/>
      <c r="H37" s="627"/>
      <c r="I37" s="627"/>
      <c r="J37" s="627"/>
      <c r="K37" s="627"/>
      <c r="L37" s="627"/>
      <c r="M37" s="627"/>
      <c r="N37" s="627"/>
      <c r="O37" s="628"/>
    </row>
    <row r="38" spans="2:15" x14ac:dyDescent="0.15">
      <c r="B38" s="631" t="s">
        <v>22</v>
      </c>
      <c r="C38" s="631"/>
      <c r="D38" s="631"/>
      <c r="E38" s="631"/>
      <c r="F38" s="631"/>
      <c r="G38" s="631"/>
      <c r="H38" s="631"/>
      <c r="I38" s="631"/>
      <c r="J38" s="631"/>
      <c r="K38" s="631"/>
      <c r="L38" s="631"/>
      <c r="M38" s="631"/>
      <c r="N38" s="631"/>
      <c r="O38" s="631"/>
    </row>
    <row r="39" spans="2:15" ht="13.5" customHeight="1" x14ac:dyDescent="0.15">
      <c r="B39" s="632" t="s">
        <v>911</v>
      </c>
      <c r="C39" s="632"/>
      <c r="D39" s="632"/>
      <c r="E39" s="632"/>
      <c r="F39" s="632"/>
      <c r="G39" s="632"/>
      <c r="H39" s="632"/>
      <c r="I39" s="632"/>
      <c r="J39" s="632"/>
      <c r="K39" s="632"/>
      <c r="L39" s="632"/>
      <c r="M39" s="632"/>
      <c r="N39" s="632"/>
      <c r="O39" s="632"/>
    </row>
    <row r="40" spans="2:15" x14ac:dyDescent="0.15">
      <c r="B40" s="632"/>
      <c r="C40" s="632"/>
      <c r="D40" s="632"/>
      <c r="E40" s="632"/>
      <c r="F40" s="632"/>
      <c r="G40" s="632"/>
      <c r="H40" s="632"/>
      <c r="I40" s="632"/>
      <c r="J40" s="632"/>
      <c r="K40" s="632"/>
      <c r="L40" s="632"/>
      <c r="M40" s="632"/>
      <c r="N40" s="632"/>
      <c r="O40" s="632"/>
    </row>
    <row r="41" spans="2:15" x14ac:dyDescent="0.15">
      <c r="B41" s="632"/>
      <c r="C41" s="632"/>
      <c r="D41" s="632"/>
      <c r="E41" s="632"/>
      <c r="F41" s="632"/>
      <c r="G41" s="632"/>
      <c r="H41" s="632"/>
      <c r="I41" s="632"/>
      <c r="J41" s="632"/>
      <c r="K41" s="632"/>
      <c r="L41" s="632"/>
      <c r="M41" s="632"/>
      <c r="N41" s="632"/>
      <c r="O41" s="632"/>
    </row>
    <row r="42" spans="2:15" x14ac:dyDescent="0.15">
      <c r="B42" s="622"/>
      <c r="C42" s="622"/>
      <c r="D42" s="622"/>
      <c r="E42" s="622"/>
      <c r="F42" s="622"/>
      <c r="G42" s="622"/>
      <c r="H42" s="622"/>
      <c r="I42" s="622"/>
      <c r="J42" s="622"/>
      <c r="K42" s="622"/>
      <c r="L42" s="622"/>
      <c r="M42" s="622"/>
      <c r="N42" s="622"/>
      <c r="O42" s="622"/>
    </row>
  </sheetData>
  <mergeCells count="81">
    <mergeCell ref="B42:O42"/>
    <mergeCell ref="B3:F3"/>
    <mergeCell ref="B37:D37"/>
    <mergeCell ref="E37:O37"/>
    <mergeCell ref="B33:B36"/>
    <mergeCell ref="C36:D36"/>
    <mergeCell ref="E36:G36"/>
    <mergeCell ref="C34:D34"/>
    <mergeCell ref="E34:G34"/>
    <mergeCell ref="H34:J34"/>
    <mergeCell ref="K34:M34"/>
    <mergeCell ref="N34:O34"/>
    <mergeCell ref="B38:O38"/>
    <mergeCell ref="B39:O41"/>
    <mergeCell ref="H36:J36"/>
    <mergeCell ref="M29:O29"/>
    <mergeCell ref="M30:O30"/>
    <mergeCell ref="M31:O31"/>
    <mergeCell ref="C35:D35"/>
    <mergeCell ref="E35:G35"/>
    <mergeCell ref="H35:J35"/>
    <mergeCell ref="E33:G33"/>
    <mergeCell ref="H33:J33"/>
    <mergeCell ref="K36:M36"/>
    <mergeCell ref="N36:O36"/>
    <mergeCell ref="E21:K21"/>
    <mergeCell ref="E22:K22"/>
    <mergeCell ref="E23:K23"/>
    <mergeCell ref="E24:K24"/>
    <mergeCell ref="E32:K32"/>
    <mergeCell ref="E29:K29"/>
    <mergeCell ref="E28:K28"/>
    <mergeCell ref="E26:K26"/>
    <mergeCell ref="E27:K27"/>
    <mergeCell ref="K33:M33"/>
    <mergeCell ref="N33:O33"/>
    <mergeCell ref="K35:M35"/>
    <mergeCell ref="N35:O35"/>
    <mergeCell ref="M28:O28"/>
    <mergeCell ref="B12:C12"/>
    <mergeCell ref="B13:C13"/>
    <mergeCell ref="B14:C14"/>
    <mergeCell ref="B7:C7"/>
    <mergeCell ref="B8:C8"/>
    <mergeCell ref="B9:C9"/>
    <mergeCell ref="B10:C10"/>
    <mergeCell ref="B11:C11"/>
    <mergeCell ref="B2:O2"/>
    <mergeCell ref="D4:F4"/>
    <mergeCell ref="G4:I4"/>
    <mergeCell ref="J4:L4"/>
    <mergeCell ref="M4:O4"/>
    <mergeCell ref="B4:C6"/>
    <mergeCell ref="E18:K18"/>
    <mergeCell ref="E15:K15"/>
    <mergeCell ref="E16:K16"/>
    <mergeCell ref="B15:B32"/>
    <mergeCell ref="C28:C31"/>
    <mergeCell ref="E20:K20"/>
    <mergeCell ref="C15:C20"/>
    <mergeCell ref="E30:K30"/>
    <mergeCell ref="E31:K31"/>
    <mergeCell ref="E19:K19"/>
    <mergeCell ref="C21:C27"/>
    <mergeCell ref="E25:K25"/>
    <mergeCell ref="M15:O15"/>
    <mergeCell ref="M32:O32"/>
    <mergeCell ref="C33:D33"/>
    <mergeCell ref="M16:O16"/>
    <mergeCell ref="M17:O17"/>
    <mergeCell ref="M18:O18"/>
    <mergeCell ref="M19:O19"/>
    <mergeCell ref="M20:O20"/>
    <mergeCell ref="M21:O21"/>
    <mergeCell ref="M22:O22"/>
    <mergeCell ref="M23:O23"/>
    <mergeCell ref="M24:O24"/>
    <mergeCell ref="M25:O25"/>
    <mergeCell ref="M26:O26"/>
    <mergeCell ref="M27:O27"/>
    <mergeCell ref="E17:K17"/>
  </mergeCells>
  <phoneticPr fontId="44" type="noConversion"/>
  <printOptions horizontalCentered="1"/>
  <pageMargins left="0" right="0" top="0" bottom="0" header="0" footer="0"/>
  <pageSetup paperSize="9" scale="80"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44"/>
  <sheetViews>
    <sheetView showZeros="0" zoomScaleNormal="100" workbookViewId="0">
      <pane xSplit="5" ySplit="6" topLeftCell="F18" activePane="bottomRight" state="frozen"/>
      <selection activeCell="E125" sqref="E125"/>
      <selection pane="topRight" activeCell="E125" sqref="E125"/>
      <selection pane="bottomLeft" activeCell="E125" sqref="E125"/>
      <selection pane="bottomRight" activeCell="B18" sqref="B18:B35"/>
    </sheetView>
  </sheetViews>
  <sheetFormatPr defaultColWidth="9" defaultRowHeight="18" customHeight="1" x14ac:dyDescent="0.15"/>
  <cols>
    <col min="1" max="1" width="5" style="380" bestFit="1" customWidth="1"/>
    <col min="2" max="2" width="9.125" style="297" customWidth="1"/>
    <col min="3" max="3" width="6.75" style="296" bestFit="1" customWidth="1"/>
    <col min="4" max="4" width="8.5" style="378" bestFit="1" customWidth="1"/>
    <col min="5" max="5" width="46" style="235" bestFit="1" customWidth="1"/>
    <col min="6" max="6" width="6.75" style="235" bestFit="1" customWidth="1"/>
    <col min="7" max="8" width="10.5" style="235" bestFit="1" customWidth="1"/>
    <col min="9" max="9" width="14.125" style="235" bestFit="1" customWidth="1"/>
    <col min="10" max="10" width="15" style="235" bestFit="1" customWidth="1"/>
    <col min="11" max="11" width="12.75" style="235" bestFit="1" customWidth="1"/>
    <col min="12" max="12" width="14.125" style="235" bestFit="1" customWidth="1"/>
    <col min="13" max="14" width="15" style="235" bestFit="1" customWidth="1"/>
    <col min="15" max="15" width="12.25" style="235" bestFit="1" customWidth="1"/>
    <col min="16" max="16" width="5" style="235" bestFit="1" customWidth="1"/>
    <col min="17" max="16384" width="9" style="235"/>
  </cols>
  <sheetData>
    <row r="1" spans="1:18" ht="18.75" customHeight="1" x14ac:dyDescent="0.15">
      <c r="A1" s="731" t="s">
        <v>139</v>
      </c>
      <c r="B1" s="731"/>
      <c r="C1" s="731"/>
      <c r="D1" s="731"/>
      <c r="E1" s="731"/>
    </row>
    <row r="2" spans="1:18" ht="24" customHeight="1" x14ac:dyDescent="0.15">
      <c r="A2" s="732" t="s">
        <v>111</v>
      </c>
      <c r="B2" s="732"/>
      <c r="C2" s="732"/>
      <c r="D2" s="732"/>
      <c r="E2" s="732"/>
      <c r="F2" s="732"/>
      <c r="G2" s="732"/>
      <c r="H2" s="732"/>
      <c r="I2" s="732"/>
      <c r="J2" s="732"/>
      <c r="K2" s="732"/>
      <c r="L2" s="732"/>
      <c r="M2" s="732"/>
      <c r="N2" s="732"/>
      <c r="O2" s="732"/>
      <c r="P2" s="732"/>
      <c r="Q2" s="270"/>
    </row>
    <row r="3" spans="1:18" ht="17.25" customHeight="1" x14ac:dyDescent="0.15">
      <c r="A3" s="733" t="s">
        <v>1086</v>
      </c>
      <c r="B3" s="733"/>
      <c r="C3" s="733"/>
      <c r="D3" s="733"/>
      <c r="E3" s="733"/>
      <c r="F3" s="381"/>
      <c r="G3" s="381"/>
      <c r="H3" s="381"/>
      <c r="I3" s="381"/>
      <c r="J3" s="381"/>
      <c r="K3" s="381"/>
      <c r="L3" s="381"/>
      <c r="M3" s="381"/>
      <c r="N3" s="381"/>
      <c r="O3" s="694" t="s">
        <v>95</v>
      </c>
      <c r="P3" s="694"/>
      <c r="Q3" s="270"/>
    </row>
    <row r="4" spans="1:18" ht="18" customHeight="1" x14ac:dyDescent="0.15">
      <c r="A4" s="728" t="s">
        <v>112</v>
      </c>
      <c r="B4" s="728" t="s">
        <v>96</v>
      </c>
      <c r="C4" s="729" t="s">
        <v>532</v>
      </c>
      <c r="D4" s="730" t="s">
        <v>114</v>
      </c>
      <c r="E4" s="725" t="s">
        <v>99</v>
      </c>
      <c r="F4" s="725" t="s">
        <v>100</v>
      </c>
      <c r="G4" s="725"/>
      <c r="H4" s="725"/>
      <c r="I4" s="725"/>
      <c r="J4" s="725"/>
      <c r="K4" s="725"/>
      <c r="L4" s="725"/>
      <c r="M4" s="725"/>
      <c r="N4" s="725"/>
      <c r="O4" s="725"/>
      <c r="P4" s="725"/>
      <c r="Q4" s="270"/>
      <c r="R4" s="270"/>
    </row>
    <row r="5" spans="1:18" ht="18" customHeight="1" x14ac:dyDescent="0.15">
      <c r="A5" s="728"/>
      <c r="B5" s="728"/>
      <c r="C5" s="729"/>
      <c r="D5" s="730"/>
      <c r="E5" s="725"/>
      <c r="F5" s="725" t="s">
        <v>104</v>
      </c>
      <c r="G5" s="725"/>
      <c r="H5" s="725"/>
      <c r="I5" s="725"/>
      <c r="J5" s="725"/>
      <c r="K5" s="725"/>
      <c r="L5" s="725"/>
      <c r="M5" s="725"/>
      <c r="N5" s="726" t="s">
        <v>115</v>
      </c>
      <c r="O5" s="726" t="s">
        <v>116</v>
      </c>
      <c r="P5" s="726" t="s">
        <v>599</v>
      </c>
      <c r="Q5" s="270"/>
      <c r="R5" s="270"/>
    </row>
    <row r="6" spans="1:18" ht="18" customHeight="1" x14ac:dyDescent="0.15">
      <c r="A6" s="728"/>
      <c r="B6" s="728"/>
      <c r="C6" s="729"/>
      <c r="D6" s="730"/>
      <c r="E6" s="725"/>
      <c r="F6" s="276" t="s">
        <v>117</v>
      </c>
      <c r="G6" s="276" t="s">
        <v>118</v>
      </c>
      <c r="H6" s="276" t="s">
        <v>119</v>
      </c>
      <c r="I6" s="276" t="s">
        <v>120</v>
      </c>
      <c r="J6" s="276" t="s">
        <v>121</v>
      </c>
      <c r="K6" s="276" t="s">
        <v>122</v>
      </c>
      <c r="L6" s="374" t="s">
        <v>107</v>
      </c>
      <c r="M6" s="374" t="s">
        <v>123</v>
      </c>
      <c r="N6" s="726"/>
      <c r="O6" s="726"/>
      <c r="P6" s="726"/>
      <c r="Q6" s="270"/>
      <c r="R6" s="270"/>
    </row>
    <row r="7" spans="1:18" ht="12" x14ac:dyDescent="0.15">
      <c r="A7" s="382" t="s">
        <v>1087</v>
      </c>
      <c r="B7" s="375" t="s">
        <v>1188</v>
      </c>
      <c r="C7" s="382" t="str">
        <f t="shared" ref="C7:C21" si="0">LEFT(E7,6)</f>
        <v>5101-1</v>
      </c>
      <c r="D7" s="373" t="s">
        <v>565</v>
      </c>
      <c r="E7" s="376" t="s">
        <v>389</v>
      </c>
      <c r="F7" s="314"/>
      <c r="G7" s="384">
        <v>2000</v>
      </c>
      <c r="H7" s="314"/>
      <c r="I7" s="314"/>
      <c r="J7" s="314"/>
      <c r="K7" s="314"/>
      <c r="L7" s="314"/>
      <c r="M7" s="385">
        <f t="shared" ref="M7:M35" si="1">SUM(F7:L7)</f>
        <v>2000</v>
      </c>
      <c r="N7" s="412"/>
      <c r="O7" s="411"/>
      <c r="P7" s="412"/>
      <c r="Q7" s="270"/>
    </row>
    <row r="8" spans="1:18" ht="12" x14ac:dyDescent="0.15">
      <c r="A8" s="382" t="s">
        <v>1087</v>
      </c>
      <c r="B8" s="375" t="s">
        <v>1231</v>
      </c>
      <c r="C8" s="382" t="str">
        <f t="shared" si="0"/>
        <v>5102-1</v>
      </c>
      <c r="D8" s="383" t="s">
        <v>1232</v>
      </c>
      <c r="E8" s="376" t="s">
        <v>1091</v>
      </c>
      <c r="F8" s="281"/>
      <c r="G8" s="384">
        <v>1560</v>
      </c>
      <c r="H8" s="314"/>
      <c r="I8" s="314"/>
      <c r="J8" s="314"/>
      <c r="K8" s="314"/>
      <c r="L8" s="314"/>
      <c r="M8" s="385">
        <f t="shared" si="1"/>
        <v>1560</v>
      </c>
      <c r="N8" s="412"/>
      <c r="O8" s="412"/>
      <c r="P8" s="412"/>
      <c r="Q8" s="270"/>
      <c r="R8" s="270"/>
    </row>
    <row r="9" spans="1:18" ht="12" x14ac:dyDescent="0.15">
      <c r="A9" s="382" t="s">
        <v>1087</v>
      </c>
      <c r="B9" s="375" t="s">
        <v>1231</v>
      </c>
      <c r="C9" s="382" t="str">
        <f t="shared" si="0"/>
        <v>5102-2</v>
      </c>
      <c r="D9" s="383" t="s">
        <v>1232</v>
      </c>
      <c r="E9" s="376" t="s">
        <v>1092</v>
      </c>
      <c r="F9" s="281"/>
      <c r="G9" s="384">
        <v>1200</v>
      </c>
      <c r="H9" s="314"/>
      <c r="I9" s="314"/>
      <c r="J9" s="314"/>
      <c r="K9" s="314"/>
      <c r="L9" s="281"/>
      <c r="M9" s="385">
        <f t="shared" si="1"/>
        <v>1200</v>
      </c>
      <c r="N9" s="412"/>
      <c r="O9" s="412"/>
      <c r="P9" s="412"/>
      <c r="Q9" s="270"/>
      <c r="R9" s="270"/>
    </row>
    <row r="10" spans="1:18" ht="12" x14ac:dyDescent="0.15">
      <c r="A10" s="382" t="s">
        <v>1087</v>
      </c>
      <c r="B10" s="375" t="s">
        <v>1231</v>
      </c>
      <c r="C10" s="382" t="str">
        <f t="shared" si="0"/>
        <v>5102-2</v>
      </c>
      <c r="D10" s="382" t="s">
        <v>1232</v>
      </c>
      <c r="E10" s="376" t="s">
        <v>1093</v>
      </c>
      <c r="F10" s="314"/>
      <c r="G10" s="314"/>
      <c r="H10" s="314"/>
      <c r="I10" s="314"/>
      <c r="J10" s="314"/>
      <c r="K10" s="314"/>
      <c r="L10" s="384">
        <v>1200</v>
      </c>
      <c r="M10" s="385">
        <f t="shared" si="1"/>
        <v>1200</v>
      </c>
      <c r="N10" s="412"/>
      <c r="O10" s="412"/>
      <c r="P10" s="412"/>
      <c r="Q10" s="270"/>
      <c r="R10" s="270"/>
    </row>
    <row r="11" spans="1:18" ht="12" x14ac:dyDescent="0.15">
      <c r="A11" s="382" t="s">
        <v>1087</v>
      </c>
      <c r="B11" s="569">
        <v>20191115</v>
      </c>
      <c r="C11" s="382" t="str">
        <f t="shared" si="0"/>
        <v>5101-2</v>
      </c>
      <c r="D11" s="383" t="s">
        <v>1233</v>
      </c>
      <c r="E11" s="376" t="s">
        <v>1088</v>
      </c>
      <c r="F11" s="281"/>
      <c r="G11" s="314"/>
      <c r="H11" s="384">
        <v>1750</v>
      </c>
      <c r="I11" s="314"/>
      <c r="J11" s="314"/>
      <c r="K11" s="314"/>
      <c r="L11" s="314"/>
      <c r="M11" s="385">
        <f t="shared" si="1"/>
        <v>1750</v>
      </c>
      <c r="N11" s="412"/>
      <c r="O11" s="412"/>
      <c r="P11" s="412"/>
      <c r="Q11" s="270"/>
      <c r="R11" s="270"/>
    </row>
    <row r="12" spans="1:18" ht="12" x14ac:dyDescent="0.15">
      <c r="A12" s="382" t="s">
        <v>1087</v>
      </c>
      <c r="B12" s="569">
        <v>20191115</v>
      </c>
      <c r="C12" s="382" t="str">
        <f t="shared" si="0"/>
        <v>5101-3</v>
      </c>
      <c r="D12" s="311" t="s">
        <v>1233</v>
      </c>
      <c r="E12" s="376" t="s">
        <v>1089</v>
      </c>
      <c r="F12" s="281"/>
      <c r="G12" s="314"/>
      <c r="H12" s="384">
        <v>1800</v>
      </c>
      <c r="I12" s="314"/>
      <c r="J12" s="281"/>
      <c r="K12" s="314"/>
      <c r="L12" s="314"/>
      <c r="M12" s="385">
        <f t="shared" si="1"/>
        <v>1800</v>
      </c>
      <c r="N12" s="412"/>
      <c r="O12" s="412"/>
      <c r="P12" s="412"/>
      <c r="Q12" s="270"/>
      <c r="R12" s="270"/>
    </row>
    <row r="13" spans="1:18" ht="12" x14ac:dyDescent="0.15">
      <c r="A13" s="382" t="s">
        <v>1087</v>
      </c>
      <c r="B13" s="569" t="s">
        <v>1234</v>
      </c>
      <c r="C13" s="382" t="str">
        <f t="shared" si="0"/>
        <v>5101-4</v>
      </c>
      <c r="D13" s="383" t="s">
        <v>1235</v>
      </c>
      <c r="E13" s="376" t="s">
        <v>1090</v>
      </c>
      <c r="F13" s="281"/>
      <c r="G13" s="281"/>
      <c r="H13" s="384">
        <v>660</v>
      </c>
      <c r="I13" s="314"/>
      <c r="J13" s="314"/>
      <c r="K13" s="314"/>
      <c r="L13" s="314"/>
      <c r="M13" s="385">
        <f t="shared" si="1"/>
        <v>660</v>
      </c>
      <c r="N13" s="412"/>
      <c r="O13" s="412"/>
      <c r="P13" s="412"/>
      <c r="Q13" s="270"/>
      <c r="R13" s="270"/>
    </row>
    <row r="14" spans="1:18" ht="12" x14ac:dyDescent="0.15">
      <c r="A14" s="382" t="s">
        <v>1087</v>
      </c>
      <c r="B14" s="569">
        <v>20191115</v>
      </c>
      <c r="C14" s="382" t="str">
        <f t="shared" si="0"/>
        <v>5102-3</v>
      </c>
      <c r="D14" s="382" t="s">
        <v>1233</v>
      </c>
      <c r="E14" s="376" t="s">
        <v>1094</v>
      </c>
      <c r="F14" s="314"/>
      <c r="G14" s="314"/>
      <c r="H14" s="384">
        <v>680</v>
      </c>
      <c r="I14" s="314"/>
      <c r="J14" s="314"/>
      <c r="K14" s="314"/>
      <c r="L14" s="314"/>
      <c r="M14" s="385">
        <f t="shared" si="1"/>
        <v>680</v>
      </c>
      <c r="N14" s="412"/>
      <c r="O14" s="412"/>
      <c r="P14" s="412"/>
      <c r="Q14" s="270"/>
      <c r="R14" s="270"/>
    </row>
    <row r="15" spans="1:18" ht="12" x14ac:dyDescent="0.15">
      <c r="A15" s="382" t="s">
        <v>1087</v>
      </c>
      <c r="B15" s="569">
        <v>20191115</v>
      </c>
      <c r="C15" s="382" t="str">
        <f t="shared" si="0"/>
        <v>5102-3</v>
      </c>
      <c r="D15" s="311" t="s">
        <v>1233</v>
      </c>
      <c r="E15" s="376" t="s">
        <v>1095</v>
      </c>
      <c r="F15" s="281"/>
      <c r="G15" s="314"/>
      <c r="H15" s="384">
        <v>690</v>
      </c>
      <c r="I15" s="314"/>
      <c r="J15" s="281"/>
      <c r="K15" s="314"/>
      <c r="L15" s="314"/>
      <c r="M15" s="385">
        <f t="shared" si="1"/>
        <v>690</v>
      </c>
      <c r="N15" s="412"/>
      <c r="O15" s="412"/>
      <c r="P15" s="412"/>
      <c r="Q15" s="270"/>
      <c r="R15" s="270"/>
    </row>
    <row r="16" spans="1:18" ht="12" x14ac:dyDescent="0.15">
      <c r="A16" s="382" t="s">
        <v>1087</v>
      </c>
      <c r="B16" s="569">
        <v>20191115</v>
      </c>
      <c r="C16" s="382" t="str">
        <f t="shared" si="0"/>
        <v>5102-3</v>
      </c>
      <c r="D16" s="311" t="s">
        <v>1233</v>
      </c>
      <c r="E16" s="376" t="s">
        <v>1096</v>
      </c>
      <c r="F16" s="281"/>
      <c r="G16" s="314"/>
      <c r="H16" s="384">
        <v>690</v>
      </c>
      <c r="I16" s="314"/>
      <c r="J16" s="281"/>
      <c r="K16" s="314"/>
      <c r="L16" s="314"/>
      <c r="M16" s="385">
        <f t="shared" si="1"/>
        <v>690</v>
      </c>
      <c r="N16" s="412"/>
      <c r="O16" s="412"/>
      <c r="P16" s="412"/>
      <c r="Q16" s="270"/>
      <c r="R16" s="270"/>
    </row>
    <row r="17" spans="1:18" ht="12" x14ac:dyDescent="0.15">
      <c r="A17" s="382" t="s">
        <v>1087</v>
      </c>
      <c r="B17" s="569">
        <v>20191115</v>
      </c>
      <c r="C17" s="382" t="str">
        <f t="shared" si="0"/>
        <v>5102-3</v>
      </c>
      <c r="D17" s="383" t="s">
        <v>1233</v>
      </c>
      <c r="E17" s="376" t="s">
        <v>1097</v>
      </c>
      <c r="F17" s="281"/>
      <c r="G17" s="314"/>
      <c r="H17" s="384">
        <v>690</v>
      </c>
      <c r="I17" s="314"/>
      <c r="J17" s="314"/>
      <c r="K17" s="314"/>
      <c r="L17" s="281"/>
      <c r="M17" s="385">
        <f t="shared" si="1"/>
        <v>690</v>
      </c>
      <c r="N17" s="412"/>
      <c r="O17" s="412"/>
      <c r="P17" s="412"/>
      <c r="Q17" s="270"/>
      <c r="R17" s="270"/>
    </row>
    <row r="18" spans="1:18" ht="12" x14ac:dyDescent="0.15">
      <c r="A18" s="382" t="s">
        <v>1087</v>
      </c>
      <c r="B18" s="569" t="s">
        <v>1234</v>
      </c>
      <c r="C18" s="382" t="str">
        <f t="shared" si="0"/>
        <v>5102-4</v>
      </c>
      <c r="D18" s="383" t="s">
        <v>1235</v>
      </c>
      <c r="E18" s="376" t="s">
        <v>1098</v>
      </c>
      <c r="F18" s="281"/>
      <c r="G18" s="281"/>
      <c r="H18" s="384">
        <v>660</v>
      </c>
      <c r="I18" s="314"/>
      <c r="J18" s="314"/>
      <c r="K18" s="314"/>
      <c r="L18" s="314"/>
      <c r="M18" s="385">
        <f t="shared" si="1"/>
        <v>660</v>
      </c>
      <c r="N18" s="412"/>
      <c r="O18" s="412"/>
      <c r="P18" s="412"/>
      <c r="Q18" s="270"/>
      <c r="R18" s="270"/>
    </row>
    <row r="19" spans="1:18" ht="12" x14ac:dyDescent="0.15">
      <c r="A19" s="382" t="s">
        <v>1087</v>
      </c>
      <c r="B19" s="569" t="s">
        <v>1234</v>
      </c>
      <c r="C19" s="382" t="str">
        <f t="shared" si="0"/>
        <v>5103-2</v>
      </c>
      <c r="D19" s="311" t="s">
        <v>1235</v>
      </c>
      <c r="E19" s="376" t="s">
        <v>1100</v>
      </c>
      <c r="F19" s="281"/>
      <c r="G19" s="314"/>
      <c r="H19" s="384">
        <v>660</v>
      </c>
      <c r="I19" s="314"/>
      <c r="J19" s="281"/>
      <c r="K19" s="314"/>
      <c r="L19" s="314"/>
      <c r="M19" s="385">
        <f t="shared" si="1"/>
        <v>660</v>
      </c>
      <c r="N19" s="412"/>
      <c r="O19" s="412"/>
      <c r="P19" s="412"/>
      <c r="Q19" s="270"/>
      <c r="R19" s="270"/>
    </row>
    <row r="20" spans="1:18" ht="12" x14ac:dyDescent="0.15">
      <c r="A20" s="382" t="s">
        <v>1087</v>
      </c>
      <c r="B20" s="569" t="s">
        <v>1234</v>
      </c>
      <c r="C20" s="382" t="str">
        <f t="shared" si="0"/>
        <v>5104-2</v>
      </c>
      <c r="D20" s="382" t="s">
        <v>1235</v>
      </c>
      <c r="E20" s="376" t="s">
        <v>1102</v>
      </c>
      <c r="F20" s="314"/>
      <c r="G20" s="314"/>
      <c r="H20" s="384">
        <v>660</v>
      </c>
      <c r="I20" s="314"/>
      <c r="J20" s="314"/>
      <c r="K20" s="314"/>
      <c r="L20" s="314"/>
      <c r="M20" s="385">
        <f t="shared" si="1"/>
        <v>660</v>
      </c>
      <c r="N20" s="412"/>
      <c r="O20" s="412"/>
      <c r="P20" s="412"/>
      <c r="Q20" s="270"/>
      <c r="R20" s="270"/>
    </row>
    <row r="21" spans="1:18" ht="12" x14ac:dyDescent="0.15">
      <c r="A21" s="382" t="s">
        <v>1087</v>
      </c>
      <c r="B21" s="569" t="s">
        <v>1234</v>
      </c>
      <c r="C21" s="382" t="str">
        <f t="shared" si="0"/>
        <v>5105-2</v>
      </c>
      <c r="D21" s="382" t="s">
        <v>1235</v>
      </c>
      <c r="E21" s="376" t="s">
        <v>1103</v>
      </c>
      <c r="F21" s="314"/>
      <c r="G21" s="314"/>
      <c r="H21" s="384">
        <v>660</v>
      </c>
      <c r="I21" s="314"/>
      <c r="J21" s="314"/>
      <c r="K21" s="314"/>
      <c r="L21" s="314"/>
      <c r="M21" s="385">
        <f t="shared" si="1"/>
        <v>660</v>
      </c>
      <c r="N21" s="412"/>
      <c r="O21" s="412"/>
      <c r="P21" s="412"/>
      <c r="Q21" s="270"/>
      <c r="R21" s="270"/>
    </row>
    <row r="22" spans="1:18" ht="12" x14ac:dyDescent="0.15">
      <c r="A22" s="382" t="s">
        <v>1087</v>
      </c>
      <c r="B22" s="569" t="s">
        <v>1236</v>
      </c>
      <c r="C22" s="582" t="s">
        <v>580</v>
      </c>
      <c r="D22" s="311" t="s">
        <v>1237</v>
      </c>
      <c r="E22" s="198" t="s">
        <v>1106</v>
      </c>
      <c r="F22" s="281"/>
      <c r="G22" s="281"/>
      <c r="H22" s="314"/>
      <c r="I22" s="314"/>
      <c r="J22" s="290">
        <f>443790-19400</f>
        <v>424390</v>
      </c>
      <c r="K22" s="314"/>
      <c r="L22" s="314">
        <v>19400</v>
      </c>
      <c r="M22" s="385">
        <f t="shared" si="1"/>
        <v>443790</v>
      </c>
      <c r="N22" s="412">
        <v>50000</v>
      </c>
      <c r="O22" s="412"/>
      <c r="P22" s="412"/>
      <c r="Q22" s="270"/>
      <c r="R22" s="270"/>
    </row>
    <row r="23" spans="1:18" ht="12" x14ac:dyDescent="0.15">
      <c r="A23" s="382" t="s">
        <v>1087</v>
      </c>
      <c r="B23" s="569" t="s">
        <v>1236</v>
      </c>
      <c r="C23" s="582" t="s">
        <v>581</v>
      </c>
      <c r="D23" s="311" t="s">
        <v>1237</v>
      </c>
      <c r="E23" s="198" t="s">
        <v>1108</v>
      </c>
      <c r="F23" s="281"/>
      <c r="G23" s="281"/>
      <c r="H23" s="314"/>
      <c r="I23" s="314"/>
      <c r="J23" s="290">
        <f>1219760-254000-27760</f>
        <v>938000</v>
      </c>
      <c r="K23" s="314">
        <v>254000</v>
      </c>
      <c r="L23" s="314">
        <f>45260-17500</f>
        <v>27760</v>
      </c>
      <c r="M23" s="385">
        <f t="shared" si="1"/>
        <v>1219760</v>
      </c>
      <c r="N23" s="412"/>
      <c r="O23" s="412"/>
      <c r="P23" s="412"/>
      <c r="Q23" s="270"/>
      <c r="R23" s="270"/>
    </row>
    <row r="24" spans="1:18" ht="12" x14ac:dyDescent="0.15">
      <c r="A24" s="382" t="s">
        <v>1087</v>
      </c>
      <c r="B24" s="569" t="s">
        <v>1236</v>
      </c>
      <c r="C24" s="582" t="s">
        <v>582</v>
      </c>
      <c r="D24" s="311" t="s">
        <v>1237</v>
      </c>
      <c r="E24" s="198" t="s">
        <v>1111</v>
      </c>
      <c r="F24" s="281"/>
      <c r="G24" s="281"/>
      <c r="H24" s="314"/>
      <c r="I24" s="314"/>
      <c r="J24" s="290">
        <v>98650</v>
      </c>
      <c r="K24" s="314"/>
      <c r="L24" s="314"/>
      <c r="M24" s="385">
        <f t="shared" si="1"/>
        <v>98650</v>
      </c>
      <c r="N24" s="412">
        <v>50000</v>
      </c>
      <c r="O24" s="412"/>
      <c r="P24" s="412"/>
      <c r="Q24" s="270"/>
      <c r="R24" s="270"/>
    </row>
    <row r="25" spans="1:18" ht="12" x14ac:dyDescent="0.15">
      <c r="A25" s="382" t="s">
        <v>1087</v>
      </c>
      <c r="B25" s="569" t="s">
        <v>1236</v>
      </c>
      <c r="C25" s="582" t="s">
        <v>583</v>
      </c>
      <c r="D25" s="311" t="s">
        <v>1237</v>
      </c>
      <c r="E25" s="198" t="s">
        <v>1112</v>
      </c>
      <c r="F25" s="281"/>
      <c r="G25" s="281"/>
      <c r="H25" s="314"/>
      <c r="I25" s="314"/>
      <c r="J25" s="290">
        <v>48660</v>
      </c>
      <c r="K25" s="314"/>
      <c r="L25" s="314"/>
      <c r="M25" s="385">
        <f t="shared" si="1"/>
        <v>48660</v>
      </c>
      <c r="N25" s="412"/>
      <c r="O25" s="412"/>
      <c r="P25" s="412"/>
      <c r="Q25" s="270"/>
      <c r="R25" s="270"/>
    </row>
    <row r="26" spans="1:18" ht="12" x14ac:dyDescent="0.15">
      <c r="A26" s="382" t="s">
        <v>1087</v>
      </c>
      <c r="B26" s="569" t="s">
        <v>1238</v>
      </c>
      <c r="C26" s="582" t="s">
        <v>587</v>
      </c>
      <c r="D26" s="311" t="s">
        <v>1239</v>
      </c>
      <c r="E26" s="198" t="s">
        <v>1107</v>
      </c>
      <c r="F26" s="281"/>
      <c r="G26" s="281"/>
      <c r="H26" s="314"/>
      <c r="I26" s="314"/>
      <c r="J26" s="290">
        <v>239390</v>
      </c>
      <c r="K26" s="314"/>
      <c r="L26" s="314">
        <f>47500-29784.4</f>
        <v>17715.599999999999</v>
      </c>
      <c r="M26" s="385">
        <f t="shared" si="1"/>
        <v>257105.6</v>
      </c>
      <c r="N26" s="412"/>
      <c r="O26" s="412"/>
      <c r="P26" s="412"/>
      <c r="Q26" s="270"/>
      <c r="R26" s="270"/>
    </row>
    <row r="27" spans="1:18" ht="12" x14ac:dyDescent="0.15">
      <c r="A27" s="382" t="s">
        <v>1087</v>
      </c>
      <c r="B27" s="569" t="s">
        <v>1238</v>
      </c>
      <c r="C27" s="582" t="s">
        <v>576</v>
      </c>
      <c r="D27" s="311" t="s">
        <v>1240</v>
      </c>
      <c r="E27" s="198" t="s">
        <v>1110</v>
      </c>
      <c r="F27" s="281"/>
      <c r="G27" s="281"/>
      <c r="H27" s="314"/>
      <c r="I27" s="314"/>
      <c r="J27" s="290">
        <f>70000-4375</f>
        <v>65625</v>
      </c>
      <c r="K27" s="314"/>
      <c r="L27" s="314">
        <v>17500</v>
      </c>
      <c r="M27" s="385">
        <f t="shared" si="1"/>
        <v>83125</v>
      </c>
      <c r="N27" s="412"/>
      <c r="O27" s="412"/>
      <c r="P27" s="412"/>
      <c r="Q27" s="270"/>
      <c r="R27" s="270"/>
    </row>
    <row r="28" spans="1:18" ht="12" x14ac:dyDescent="0.15">
      <c r="A28" s="382" t="s">
        <v>1087</v>
      </c>
      <c r="B28" s="569" t="s">
        <v>1238</v>
      </c>
      <c r="C28" s="582" t="s">
        <v>593</v>
      </c>
      <c r="D28" s="311" t="s">
        <v>1241</v>
      </c>
      <c r="E28" s="198" t="s">
        <v>1105</v>
      </c>
      <c r="F28" s="281"/>
      <c r="G28" s="314"/>
      <c r="H28" s="314"/>
      <c r="I28" s="314"/>
      <c r="J28" s="290">
        <v>158500</v>
      </c>
      <c r="K28" s="314"/>
      <c r="L28" s="281">
        <f>163500-22000</f>
        <v>141500</v>
      </c>
      <c r="M28" s="385">
        <f t="shared" si="1"/>
        <v>300000</v>
      </c>
      <c r="N28" s="419">
        <v>118000</v>
      </c>
      <c r="O28" s="412"/>
      <c r="P28" s="412"/>
      <c r="Q28" s="270"/>
      <c r="R28" s="270"/>
    </row>
    <row r="29" spans="1:18" ht="12" x14ac:dyDescent="0.15">
      <c r="A29" s="382" t="s">
        <v>1087</v>
      </c>
      <c r="B29" s="569" t="s">
        <v>1242</v>
      </c>
      <c r="C29" s="582" t="s">
        <v>584</v>
      </c>
      <c r="D29" s="311" t="s">
        <v>1243</v>
      </c>
      <c r="E29" s="198" t="s">
        <v>1109</v>
      </c>
      <c r="F29" s="281"/>
      <c r="G29" s="281"/>
      <c r="H29" s="314"/>
      <c r="I29" s="314"/>
      <c r="J29" s="290">
        <v>111000</v>
      </c>
      <c r="K29" s="314"/>
      <c r="L29" s="314"/>
      <c r="M29" s="385">
        <f t="shared" si="1"/>
        <v>111000</v>
      </c>
      <c r="N29" s="412"/>
      <c r="O29" s="412"/>
      <c r="P29" s="412"/>
      <c r="Q29" s="270"/>
      <c r="R29" s="270"/>
    </row>
    <row r="30" spans="1:18" ht="12" x14ac:dyDescent="0.15">
      <c r="A30" s="382" t="s">
        <v>1087</v>
      </c>
      <c r="B30" s="569" t="s">
        <v>1244</v>
      </c>
      <c r="C30" s="582" t="s">
        <v>588</v>
      </c>
      <c r="D30" s="311" t="s">
        <v>1245</v>
      </c>
      <c r="E30" s="198" t="s">
        <v>1099</v>
      </c>
      <c r="F30" s="281"/>
      <c r="G30" s="281"/>
      <c r="H30" s="314"/>
      <c r="I30" s="314"/>
      <c r="J30" s="290">
        <f>180825.6-88500-47500+29784.4</f>
        <v>74610</v>
      </c>
      <c r="K30" s="314">
        <v>88500</v>
      </c>
      <c r="L30" s="314"/>
      <c r="M30" s="385">
        <f t="shared" si="1"/>
        <v>163110</v>
      </c>
      <c r="N30" s="419">
        <v>145688</v>
      </c>
      <c r="O30" s="412"/>
      <c r="P30" s="412"/>
      <c r="Q30" s="270"/>
      <c r="R30" s="270"/>
    </row>
    <row r="31" spans="1:18" ht="12" x14ac:dyDescent="0.15">
      <c r="A31" s="382" t="s">
        <v>1087</v>
      </c>
      <c r="B31" s="569" t="s">
        <v>1244</v>
      </c>
      <c r="C31" s="582" t="s">
        <v>589</v>
      </c>
      <c r="D31" s="311" t="s">
        <v>1246</v>
      </c>
      <c r="E31" s="198" t="s">
        <v>1113</v>
      </c>
      <c r="F31" s="281"/>
      <c r="G31" s="314"/>
      <c r="H31" s="314"/>
      <c r="I31" s="314"/>
      <c r="J31" s="314"/>
      <c r="K31" s="290">
        <v>30750</v>
      </c>
      <c r="L31" s="281"/>
      <c r="M31" s="385">
        <f t="shared" si="1"/>
        <v>30750</v>
      </c>
      <c r="N31" s="419"/>
      <c r="O31" s="412"/>
      <c r="P31" s="412"/>
      <c r="Q31" s="270"/>
      <c r="R31" s="270"/>
    </row>
    <row r="32" spans="1:18" ht="12" x14ac:dyDescent="0.15">
      <c r="A32" s="382" t="s">
        <v>1087</v>
      </c>
      <c r="B32" s="569" t="s">
        <v>1244</v>
      </c>
      <c r="C32" s="582" t="s">
        <v>590</v>
      </c>
      <c r="D32" s="311" t="s">
        <v>1246</v>
      </c>
      <c r="E32" s="198" t="s">
        <v>1104</v>
      </c>
      <c r="F32" s="281"/>
      <c r="G32" s="314"/>
      <c r="H32" s="314"/>
      <c r="I32" s="314"/>
      <c r="J32" s="314"/>
      <c r="K32" s="290">
        <v>500000</v>
      </c>
      <c r="L32" s="281"/>
      <c r="M32" s="385">
        <f t="shared" si="1"/>
        <v>500000</v>
      </c>
      <c r="N32" s="419">
        <v>500000</v>
      </c>
      <c r="O32" s="412"/>
      <c r="P32" s="412"/>
      <c r="Q32" s="270"/>
      <c r="R32" s="270"/>
    </row>
    <row r="33" spans="1:18" ht="12" x14ac:dyDescent="0.15">
      <c r="A33" s="382" t="s">
        <v>1087</v>
      </c>
      <c r="B33" s="569" t="s">
        <v>1183</v>
      </c>
      <c r="C33" s="582" t="s">
        <v>1220</v>
      </c>
      <c r="D33" s="311" t="s">
        <v>1247</v>
      </c>
      <c r="E33" s="198" t="s">
        <v>1178</v>
      </c>
      <c r="F33" s="281"/>
      <c r="G33" s="281"/>
      <c r="H33" s="314"/>
      <c r="I33" s="314"/>
      <c r="J33" s="290">
        <v>26235</v>
      </c>
      <c r="K33" s="314"/>
      <c r="L33" s="314"/>
      <c r="M33" s="385">
        <f t="shared" si="1"/>
        <v>26235</v>
      </c>
      <c r="N33" s="419">
        <v>84765</v>
      </c>
      <c r="O33" s="412"/>
      <c r="P33" s="412"/>
      <c r="Q33" s="270"/>
      <c r="R33" s="270"/>
    </row>
    <row r="34" spans="1:18" ht="12" x14ac:dyDescent="0.15">
      <c r="A34" s="382" t="s">
        <v>1087</v>
      </c>
      <c r="B34" s="569" t="s">
        <v>1183</v>
      </c>
      <c r="C34" s="582" t="s">
        <v>578</v>
      </c>
      <c r="D34" s="311" t="s">
        <v>1248</v>
      </c>
      <c r="E34" s="198" t="s">
        <v>1101</v>
      </c>
      <c r="F34" s="314"/>
      <c r="G34" s="314"/>
      <c r="H34" s="314"/>
      <c r="I34" s="314"/>
      <c r="J34" s="314"/>
      <c r="K34" s="314"/>
      <c r="L34" s="314"/>
      <c r="M34" s="385">
        <f t="shared" si="1"/>
        <v>0</v>
      </c>
      <c r="N34" s="419">
        <v>4375</v>
      </c>
      <c r="O34" s="412"/>
      <c r="P34" s="412"/>
      <c r="Q34" s="270"/>
      <c r="R34" s="270"/>
    </row>
    <row r="35" spans="1:18" ht="12" x14ac:dyDescent="0.15">
      <c r="A35" s="382" t="s">
        <v>1087</v>
      </c>
      <c r="B35" s="569" t="s">
        <v>1183</v>
      </c>
      <c r="C35" s="582" t="s">
        <v>591</v>
      </c>
      <c r="D35" s="311" t="s">
        <v>1249</v>
      </c>
      <c r="E35" s="198" t="s">
        <v>1114</v>
      </c>
      <c r="F35" s="281"/>
      <c r="G35" s="281"/>
      <c r="H35" s="314"/>
      <c r="I35" s="314"/>
      <c r="J35" s="314"/>
      <c r="K35" s="290">
        <v>54250</v>
      </c>
      <c r="L35" s="314"/>
      <c r="M35" s="385">
        <f t="shared" si="1"/>
        <v>54250</v>
      </c>
      <c r="N35" s="412"/>
      <c r="O35" s="412"/>
      <c r="P35" s="412"/>
      <c r="Q35" s="270"/>
      <c r="R35" s="270"/>
    </row>
    <row r="36" spans="1:18" ht="17.25" customHeight="1" x14ac:dyDescent="0.15">
      <c r="A36" s="727" t="s">
        <v>124</v>
      </c>
      <c r="B36" s="727"/>
      <c r="C36" s="727"/>
      <c r="D36" s="727"/>
      <c r="E36" s="727"/>
      <c r="F36" s="377">
        <f t="shared" ref="F36:P36" si="2">SUM(F7:F35)</f>
        <v>0</v>
      </c>
      <c r="G36" s="377">
        <f t="shared" si="2"/>
        <v>4760</v>
      </c>
      <c r="H36" s="377">
        <f t="shared" si="2"/>
        <v>9600</v>
      </c>
      <c r="I36" s="377">
        <f t="shared" si="2"/>
        <v>0</v>
      </c>
      <c r="J36" s="377">
        <f t="shared" si="2"/>
        <v>2185060</v>
      </c>
      <c r="K36" s="377">
        <f t="shared" si="2"/>
        <v>927500</v>
      </c>
      <c r="L36" s="377">
        <f t="shared" si="2"/>
        <v>225075.6</v>
      </c>
      <c r="M36" s="377">
        <f t="shared" si="2"/>
        <v>3351995.6</v>
      </c>
      <c r="N36" s="377">
        <f t="shared" si="2"/>
        <v>952828</v>
      </c>
      <c r="O36" s="377">
        <f t="shared" si="2"/>
        <v>0</v>
      </c>
      <c r="P36" s="377">
        <f t="shared" si="2"/>
        <v>0</v>
      </c>
      <c r="Q36" s="270"/>
      <c r="R36" s="270"/>
    </row>
    <row r="37" spans="1:18" ht="12" x14ac:dyDescent="0.15">
      <c r="A37" s="372"/>
    </row>
    <row r="38" spans="1:18" ht="12" x14ac:dyDescent="0.15">
      <c r="A38" s="372"/>
      <c r="N38" s="379"/>
    </row>
    <row r="39" spans="1:18" ht="12" x14ac:dyDescent="0.15">
      <c r="A39" s="372"/>
      <c r="K39" s="298" t="s">
        <v>140</v>
      </c>
      <c r="L39" s="298" t="s">
        <v>126</v>
      </c>
      <c r="M39" s="298" t="s">
        <v>127</v>
      </c>
    </row>
    <row r="40" spans="1:18" ht="12" x14ac:dyDescent="0.15">
      <c r="A40" s="372"/>
      <c r="K40" s="298" t="s">
        <v>128</v>
      </c>
      <c r="L40" s="303">
        <f>M36</f>
        <v>3351995.6</v>
      </c>
      <c r="M40" s="337">
        <f>L40/10000</f>
        <v>335.19956000000002</v>
      </c>
    </row>
    <row r="41" spans="1:18" ht="12" x14ac:dyDescent="0.15">
      <c r="A41" s="372"/>
      <c r="K41" s="298" t="s">
        <v>129</v>
      </c>
      <c r="L41" s="303">
        <f>N36</f>
        <v>952828</v>
      </c>
      <c r="M41" s="338">
        <f>L41/10000</f>
        <v>95.282799999999995</v>
      </c>
    </row>
    <row r="42" spans="1:18" ht="12" x14ac:dyDescent="0.15">
      <c r="A42" s="372"/>
      <c r="K42" s="298" t="s">
        <v>130</v>
      </c>
      <c r="L42" s="303">
        <f>O36</f>
        <v>0</v>
      </c>
      <c r="M42" s="339"/>
    </row>
    <row r="43" spans="1:18" ht="12" x14ac:dyDescent="0.15">
      <c r="A43" s="372"/>
      <c r="K43" s="298" t="s">
        <v>131</v>
      </c>
      <c r="L43" s="303">
        <f>P36</f>
        <v>0</v>
      </c>
      <c r="M43" s="340"/>
    </row>
    <row r="44" spans="1:18" ht="12" x14ac:dyDescent="0.15">
      <c r="A44" s="372"/>
      <c r="K44" s="308" t="s">
        <v>124</v>
      </c>
      <c r="L44" s="303">
        <f>SUM(L40:L43)</f>
        <v>4304823.5999999996</v>
      </c>
      <c r="M44" s="336">
        <f>SUM(M40:M43)</f>
        <v>430.48236000000003</v>
      </c>
    </row>
  </sheetData>
  <sortState ref="A7:R35">
    <sortCondition ref="B7:B35"/>
  </sortState>
  <mergeCells count="15">
    <mergeCell ref="A1:E1"/>
    <mergeCell ref="A2:P2"/>
    <mergeCell ref="A3:E3"/>
    <mergeCell ref="O3:P3"/>
    <mergeCell ref="F4:P4"/>
    <mergeCell ref="F5:M5"/>
    <mergeCell ref="N5:N6"/>
    <mergeCell ref="O5:O6"/>
    <mergeCell ref="P5:P6"/>
    <mergeCell ref="A36:E36"/>
    <mergeCell ref="A4:A6"/>
    <mergeCell ref="B4:B6"/>
    <mergeCell ref="C4:C6"/>
    <mergeCell ref="D4:D6"/>
    <mergeCell ref="E4:E6"/>
  </mergeCells>
  <phoneticPr fontId="24" type="noConversion"/>
  <conditionalFormatting sqref="E8:E15 B11:B13">
    <cfRule type="cellIs" dxfId="79" priority="17" operator="equal">
      <formula>"本年累计"</formula>
    </cfRule>
    <cfRule type="cellIs" dxfId="78" priority="18" operator="equal">
      <formula>"本月合计"</formula>
    </cfRule>
  </conditionalFormatting>
  <conditionalFormatting sqref="E8:E15">
    <cfRule type="cellIs" dxfId="77" priority="19" operator="equal">
      <formula>"收入汇总表"</formula>
    </cfRule>
    <cfRule type="cellIs" dxfId="76" priority="20" operator="equal">
      <formula>"固定资产入库单"</formula>
    </cfRule>
  </conditionalFormatting>
  <conditionalFormatting sqref="E16">
    <cfRule type="cellIs" dxfId="75" priority="13" operator="equal">
      <formula>"本年累计"</formula>
    </cfRule>
    <cfRule type="cellIs" dxfId="74" priority="14" operator="equal">
      <formula>"本月合计"</formula>
    </cfRule>
  </conditionalFormatting>
  <conditionalFormatting sqref="E16">
    <cfRule type="cellIs" dxfId="73" priority="15" operator="equal">
      <formula>"收入汇总表"</formula>
    </cfRule>
    <cfRule type="cellIs" dxfId="72" priority="16" operator="equal">
      <formula>"固定资产入库单"</formula>
    </cfRule>
  </conditionalFormatting>
  <conditionalFormatting sqref="E28:E29 E22:E25">
    <cfRule type="cellIs" dxfId="71" priority="11" operator="equal">
      <formula>"本年累计"</formula>
    </cfRule>
    <cfRule type="cellIs" dxfId="70" priority="12" operator="equal">
      <formula>"本月合计"</formula>
    </cfRule>
  </conditionalFormatting>
  <conditionalFormatting sqref="E28:E29 E22:E25">
    <cfRule type="cellIs" dxfId="69" priority="9" operator="equal">
      <formula>"收入汇总表"</formula>
    </cfRule>
    <cfRule type="cellIs" dxfId="68" priority="10" operator="equal">
      <formula>"固定资产入库单"</formula>
    </cfRule>
  </conditionalFormatting>
  <conditionalFormatting sqref="B14:B17">
    <cfRule type="cellIs" dxfId="67" priority="5" operator="equal">
      <formula>"本年累计"</formula>
    </cfRule>
    <cfRule type="cellIs" dxfId="66" priority="6" operator="equal">
      <formula>"本月合计"</formula>
    </cfRule>
  </conditionalFormatting>
  <conditionalFormatting sqref="B18:B35">
    <cfRule type="cellIs" dxfId="65" priority="1" operator="equal">
      <formula>"本年累计"</formula>
    </cfRule>
    <cfRule type="cellIs" dxfId="64" priority="2" operator="equal">
      <formula>"本月合计"</formula>
    </cfRule>
  </conditionalFormatting>
  <pageMargins left="0.7" right="0.7" top="0.75" bottom="0.75" header="0.3" footer="0.3"/>
  <pageSetup paperSize="9" orientation="portrait" horizontalDpi="180" verticalDpi="18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S18"/>
  <sheetViews>
    <sheetView showZeros="0" topLeftCell="D1" zoomScaleNormal="100" workbookViewId="0">
      <selection activeCell="M16" sqref="M16"/>
    </sheetView>
  </sheetViews>
  <sheetFormatPr defaultColWidth="9" defaultRowHeight="20.25" customHeight="1" x14ac:dyDescent="0.15"/>
  <cols>
    <col min="1" max="1" width="5" style="194" bestFit="1" customWidth="1"/>
    <col min="2" max="2" width="7.625" style="194" customWidth="1"/>
    <col min="3" max="3" width="6.75" style="194" bestFit="1" customWidth="1"/>
    <col min="4" max="4" width="8.5" style="390" bestFit="1" customWidth="1"/>
    <col min="5" max="5" width="42.5" style="194" bestFit="1" customWidth="1"/>
    <col min="6" max="7" width="6.75" style="194" bestFit="1" customWidth="1"/>
    <col min="8" max="8" width="10.25" style="194" bestFit="1" customWidth="1"/>
    <col min="9" max="9" width="14.125" style="194" bestFit="1" customWidth="1"/>
    <col min="10" max="10" width="11.25" style="194" bestFit="1" customWidth="1"/>
    <col min="11" max="11" width="8.5" style="194" bestFit="1" customWidth="1"/>
    <col min="12" max="12" width="5" style="194" bestFit="1" customWidth="1"/>
    <col min="13" max="13" width="8.5" style="194" bestFit="1" customWidth="1"/>
    <col min="14" max="15" width="12.25" style="194" bestFit="1" customWidth="1"/>
    <col min="16" max="16" width="5" style="194" bestFit="1" customWidth="1"/>
    <col min="17" max="16384" width="9" style="194"/>
  </cols>
  <sheetData>
    <row r="1" spans="1:19" s="235" customFormat="1" ht="17.25" customHeight="1" x14ac:dyDescent="0.15">
      <c r="A1" s="738" t="s">
        <v>141</v>
      </c>
      <c r="B1" s="738"/>
      <c r="C1" s="738"/>
      <c r="D1" s="738"/>
      <c r="E1" s="738"/>
    </row>
    <row r="2" spans="1:19" s="235" customFormat="1" ht="23.45" customHeight="1" x14ac:dyDescent="0.15">
      <c r="A2" s="391"/>
      <c r="B2" s="679" t="s">
        <v>111</v>
      </c>
      <c r="C2" s="679"/>
      <c r="D2" s="679"/>
      <c r="E2" s="679"/>
      <c r="F2" s="679"/>
      <c r="G2" s="679"/>
      <c r="H2" s="679"/>
      <c r="I2" s="679"/>
      <c r="J2" s="679"/>
      <c r="K2" s="679"/>
      <c r="L2" s="679"/>
      <c r="M2" s="679"/>
      <c r="N2" s="679"/>
      <c r="O2" s="679"/>
      <c r="P2" s="679"/>
      <c r="Q2" s="270"/>
      <c r="R2" s="270"/>
    </row>
    <row r="3" spans="1:19" s="235" customFormat="1" ht="19.5" customHeight="1" x14ac:dyDescent="0.15">
      <c r="A3" s="708" t="s">
        <v>1115</v>
      </c>
      <c r="B3" s="708"/>
      <c r="C3" s="708"/>
      <c r="D3" s="708"/>
      <c r="E3" s="708"/>
      <c r="F3" s="297"/>
      <c r="G3" s="297"/>
      <c r="H3" s="297"/>
      <c r="I3" s="297"/>
      <c r="J3" s="297"/>
      <c r="K3" s="297"/>
      <c r="L3" s="297"/>
      <c r="M3" s="297"/>
      <c r="N3" s="297"/>
      <c r="O3" s="694" t="s">
        <v>95</v>
      </c>
      <c r="P3" s="694"/>
      <c r="Q3" s="270"/>
      <c r="R3" s="270"/>
    </row>
    <row r="4" spans="1:19" s="235" customFormat="1" ht="18" customHeight="1" x14ac:dyDescent="0.15">
      <c r="A4" s="703" t="s">
        <v>112</v>
      </c>
      <c r="B4" s="690" t="s">
        <v>96</v>
      </c>
      <c r="C4" s="737" t="s">
        <v>564</v>
      </c>
      <c r="D4" s="689" t="s">
        <v>114</v>
      </c>
      <c r="E4" s="690" t="s">
        <v>99</v>
      </c>
      <c r="F4" s="690" t="s">
        <v>100</v>
      </c>
      <c r="G4" s="690"/>
      <c r="H4" s="690"/>
      <c r="I4" s="690"/>
      <c r="J4" s="690"/>
      <c r="K4" s="690"/>
      <c r="L4" s="690"/>
      <c r="M4" s="690"/>
      <c r="N4" s="690"/>
      <c r="O4" s="690"/>
      <c r="P4" s="690"/>
      <c r="Q4" s="270"/>
      <c r="R4" s="270"/>
      <c r="S4" s="270"/>
    </row>
    <row r="5" spans="1:19" s="235" customFormat="1" ht="18" customHeight="1" x14ac:dyDescent="0.15">
      <c r="A5" s="703"/>
      <c r="B5" s="690"/>
      <c r="C5" s="737"/>
      <c r="D5" s="689"/>
      <c r="E5" s="690"/>
      <c r="F5" s="690" t="s">
        <v>104</v>
      </c>
      <c r="G5" s="690"/>
      <c r="H5" s="690"/>
      <c r="I5" s="690"/>
      <c r="J5" s="690"/>
      <c r="K5" s="690"/>
      <c r="L5" s="690"/>
      <c r="M5" s="690"/>
      <c r="N5" s="687" t="s">
        <v>115</v>
      </c>
      <c r="O5" s="687" t="s">
        <v>116</v>
      </c>
      <c r="P5" s="687" t="s">
        <v>599</v>
      </c>
      <c r="Q5" s="270"/>
      <c r="R5" s="270"/>
      <c r="S5" s="270"/>
    </row>
    <row r="6" spans="1:19" s="235" customFormat="1" ht="18" customHeight="1" x14ac:dyDescent="0.15">
      <c r="A6" s="703"/>
      <c r="B6" s="690"/>
      <c r="C6" s="737"/>
      <c r="D6" s="689"/>
      <c r="E6" s="690"/>
      <c r="F6" s="239" t="s">
        <v>117</v>
      </c>
      <c r="G6" s="239" t="s">
        <v>118</v>
      </c>
      <c r="H6" s="239" t="s">
        <v>119</v>
      </c>
      <c r="I6" s="239" t="s">
        <v>120</v>
      </c>
      <c r="J6" s="239" t="s">
        <v>121</v>
      </c>
      <c r="K6" s="239" t="s">
        <v>122</v>
      </c>
      <c r="L6" s="308" t="s">
        <v>107</v>
      </c>
      <c r="M6" s="308" t="s">
        <v>123</v>
      </c>
      <c r="N6" s="687"/>
      <c r="O6" s="687"/>
      <c r="P6" s="687"/>
      <c r="Q6" s="270"/>
      <c r="R6" s="270"/>
      <c r="S6" s="270"/>
    </row>
    <row r="7" spans="1:19" s="235" customFormat="1" ht="18" customHeight="1" x14ac:dyDescent="0.15">
      <c r="A7" s="242" t="s">
        <v>142</v>
      </c>
      <c r="B7" s="299" t="s">
        <v>1163</v>
      </c>
      <c r="C7" s="310" t="s">
        <v>560</v>
      </c>
      <c r="D7" s="310" t="s">
        <v>542</v>
      </c>
      <c r="E7" s="301" t="s">
        <v>1116</v>
      </c>
      <c r="F7" s="386"/>
      <c r="G7" s="386"/>
      <c r="H7" s="392"/>
      <c r="I7" s="392"/>
      <c r="J7" s="392"/>
      <c r="K7" s="392"/>
      <c r="L7" s="392"/>
      <c r="M7" s="393">
        <f>SUM(H7:L7)</f>
        <v>0</v>
      </c>
      <c r="N7" s="420"/>
      <c r="O7" s="421">
        <v>13568</v>
      </c>
      <c r="P7" s="420"/>
      <c r="Q7" s="270"/>
      <c r="R7" s="270"/>
      <c r="S7" s="270"/>
    </row>
    <row r="8" spans="1:19" s="235" customFormat="1" ht="18" customHeight="1" x14ac:dyDescent="0.15">
      <c r="A8" s="242" t="s">
        <v>142</v>
      </c>
      <c r="B8" s="299" t="s">
        <v>1170</v>
      </c>
      <c r="C8" s="310" t="s">
        <v>561</v>
      </c>
      <c r="D8" s="310" t="s">
        <v>366</v>
      </c>
      <c r="E8" s="301" t="s">
        <v>1117</v>
      </c>
      <c r="F8" s="386"/>
      <c r="G8" s="386"/>
      <c r="H8" s="392"/>
      <c r="I8" s="392"/>
      <c r="J8" s="392"/>
      <c r="K8" s="392"/>
      <c r="L8" s="392"/>
      <c r="M8" s="393">
        <f t="shared" ref="M8:M9" si="0">SUM(H8:L8)</f>
        <v>0</v>
      </c>
      <c r="N8" s="420"/>
      <c r="O8" s="421">
        <v>43650</v>
      </c>
      <c r="P8" s="420"/>
      <c r="Q8" s="270"/>
      <c r="R8" s="270"/>
      <c r="S8" s="270"/>
    </row>
    <row r="9" spans="1:19" s="235" customFormat="1" ht="18" customHeight="1" x14ac:dyDescent="0.15">
      <c r="A9" s="242" t="s">
        <v>142</v>
      </c>
      <c r="B9" s="299" t="s">
        <v>1163</v>
      </c>
      <c r="C9" s="310" t="s">
        <v>562</v>
      </c>
      <c r="D9" s="310" t="s">
        <v>541</v>
      </c>
      <c r="E9" s="301" t="s">
        <v>1118</v>
      </c>
      <c r="F9" s="386"/>
      <c r="G9" s="386"/>
      <c r="H9" s="392"/>
      <c r="I9" s="392"/>
      <c r="J9" s="392"/>
      <c r="K9" s="392"/>
      <c r="L9" s="392"/>
      <c r="M9" s="393">
        <f t="shared" si="0"/>
        <v>0</v>
      </c>
      <c r="N9" s="420"/>
      <c r="O9" s="421">
        <v>4000</v>
      </c>
      <c r="P9" s="420"/>
      <c r="Q9" s="270"/>
      <c r="R9" s="270"/>
      <c r="S9" s="270"/>
    </row>
    <row r="10" spans="1:19" s="235" customFormat="1" ht="18" customHeight="1" x14ac:dyDescent="0.15">
      <c r="A10" s="734" t="s">
        <v>124</v>
      </c>
      <c r="B10" s="735"/>
      <c r="C10" s="735"/>
      <c r="D10" s="735"/>
      <c r="E10" s="736"/>
      <c r="F10" s="387">
        <f t="shared" ref="F10:N10" si="1">SUM(F7:F9)</f>
        <v>0</v>
      </c>
      <c r="G10" s="387">
        <f t="shared" si="1"/>
        <v>0</v>
      </c>
      <c r="H10" s="387">
        <f t="shared" si="1"/>
        <v>0</v>
      </c>
      <c r="I10" s="387">
        <f t="shared" si="1"/>
        <v>0</v>
      </c>
      <c r="J10" s="387">
        <f t="shared" si="1"/>
        <v>0</v>
      </c>
      <c r="K10" s="387">
        <f t="shared" si="1"/>
        <v>0</v>
      </c>
      <c r="L10" s="387">
        <f t="shared" si="1"/>
        <v>0</v>
      </c>
      <c r="M10" s="387">
        <f t="shared" si="1"/>
        <v>0</v>
      </c>
      <c r="N10" s="387">
        <f t="shared" si="1"/>
        <v>0</v>
      </c>
      <c r="O10" s="387">
        <f>SUM(O7:O9)</f>
        <v>61218</v>
      </c>
      <c r="P10" s="394">
        <f t="shared" ref="P10" si="2">SUM(P7:P9)</f>
        <v>0</v>
      </c>
      <c r="Q10" s="270"/>
      <c r="R10" s="270"/>
      <c r="S10" s="270"/>
    </row>
    <row r="11" spans="1:19" s="235" customFormat="1" ht="12" x14ac:dyDescent="0.15">
      <c r="A11" s="297"/>
      <c r="D11" s="388"/>
    </row>
    <row r="12" spans="1:19" s="235" customFormat="1" ht="12" x14ac:dyDescent="0.15">
      <c r="A12" s="297"/>
      <c r="D12" s="388"/>
    </row>
    <row r="13" spans="1:19" s="235" customFormat="1" ht="12" x14ac:dyDescent="0.15">
      <c r="A13" s="297"/>
      <c r="D13" s="388"/>
      <c r="I13" s="298" t="s">
        <v>136</v>
      </c>
      <c r="J13" s="298" t="s">
        <v>126</v>
      </c>
      <c r="K13" s="298" t="s">
        <v>127</v>
      </c>
    </row>
    <row r="14" spans="1:19" s="235" customFormat="1" ht="12" x14ac:dyDescent="0.15">
      <c r="A14" s="297"/>
      <c r="D14" s="388"/>
      <c r="I14" s="298" t="s">
        <v>128</v>
      </c>
      <c r="J14" s="303">
        <f>M10</f>
        <v>0</v>
      </c>
      <c r="K14" s="304">
        <f>J14/10000</f>
        <v>0</v>
      </c>
    </row>
    <row r="15" spans="1:19" s="235" customFormat="1" ht="12" x14ac:dyDescent="0.15">
      <c r="A15" s="297"/>
      <c r="D15" s="388"/>
      <c r="I15" s="298" t="s">
        <v>129</v>
      </c>
      <c r="J15" s="303">
        <f>N10</f>
        <v>0</v>
      </c>
      <c r="K15" s="389"/>
    </row>
    <row r="16" spans="1:19" s="235" customFormat="1" ht="12" x14ac:dyDescent="0.15">
      <c r="A16" s="297"/>
      <c r="D16" s="388"/>
      <c r="I16" s="298" t="s">
        <v>130</v>
      </c>
      <c r="J16" s="303">
        <f>O10</f>
        <v>61218</v>
      </c>
      <c r="K16" s="595">
        <f>J16/10000</f>
        <v>6.1218000000000004</v>
      </c>
    </row>
    <row r="17" spans="1:11" s="235" customFormat="1" ht="12" x14ac:dyDescent="0.15">
      <c r="A17" s="297"/>
      <c r="D17" s="388"/>
      <c r="I17" s="298" t="s">
        <v>131</v>
      </c>
      <c r="J17" s="303">
        <f>P10</f>
        <v>0</v>
      </c>
      <c r="K17" s="307"/>
    </row>
    <row r="18" spans="1:11" s="235" customFormat="1" ht="12" x14ac:dyDescent="0.15">
      <c r="A18" s="297"/>
      <c r="D18" s="388"/>
      <c r="I18" s="308" t="s">
        <v>124</v>
      </c>
      <c r="J18" s="309">
        <f>SUM(J14:J17)</f>
        <v>61218</v>
      </c>
      <c r="K18" s="303">
        <f>SUM(K14:K17)</f>
        <v>6.1218000000000004</v>
      </c>
    </row>
  </sheetData>
  <mergeCells count="15">
    <mergeCell ref="A1:E1"/>
    <mergeCell ref="A3:E3"/>
    <mergeCell ref="O3:P3"/>
    <mergeCell ref="B2:P2"/>
    <mergeCell ref="F4:P4"/>
    <mergeCell ref="F5:M5"/>
    <mergeCell ref="N5:N6"/>
    <mergeCell ref="O5:O6"/>
    <mergeCell ref="P5:P6"/>
    <mergeCell ref="A10:E10"/>
    <mergeCell ref="A4:A6"/>
    <mergeCell ref="B4:B6"/>
    <mergeCell ref="C4:C6"/>
    <mergeCell ref="D4:D6"/>
    <mergeCell ref="E4:E6"/>
  </mergeCells>
  <phoneticPr fontId="24" type="noConversion"/>
  <pageMargins left="0.11811023622047245" right="0.11811023622047245" top="0.74803149606299213" bottom="0.74803149606299213" header="0.31496062992125984" footer="0.31496062992125984"/>
  <pageSetup paperSize="9" scale="85" orientation="landscape" horizontalDpi="180" verticalDpi="180" r:id="rId1"/>
  <ignoredErrors>
    <ignoredError sqref="B7:B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T219"/>
  <sheetViews>
    <sheetView showZeros="0" workbookViewId="0">
      <pane xSplit="1" ySplit="6" topLeftCell="G204" activePane="bottomRight" state="frozen"/>
      <selection pane="topRight" activeCell="B1" sqref="B1"/>
      <selection pane="bottomLeft" activeCell="A7" sqref="A7"/>
      <selection pane="bottomRight" activeCell="M223" sqref="M223"/>
    </sheetView>
  </sheetViews>
  <sheetFormatPr defaultColWidth="6.25" defaultRowHeight="12" x14ac:dyDescent="0.15"/>
  <cols>
    <col min="1" max="1" width="4.75" style="297" customWidth="1"/>
    <col min="2" max="2" width="11" style="296" customWidth="1"/>
    <col min="3" max="3" width="9.625" style="235" customWidth="1"/>
    <col min="4" max="4" width="14.5" style="399" customWidth="1"/>
    <col min="5" max="5" width="53.25" style="235" bestFit="1" customWidth="1"/>
    <col min="6" max="6" width="15" style="235" bestFit="1" customWidth="1"/>
    <col min="7" max="8" width="12.75" style="235" bestFit="1" customWidth="1"/>
    <col min="9" max="9" width="14.125" style="235" bestFit="1" customWidth="1"/>
    <col min="10" max="13" width="15" style="235" bestFit="1" customWidth="1"/>
    <col min="14" max="14" width="15" style="413" bestFit="1" customWidth="1"/>
    <col min="15" max="15" width="12.75" style="235" bestFit="1" customWidth="1"/>
    <col min="16" max="18" width="5" style="235" bestFit="1" customWidth="1"/>
    <col min="19" max="16384" width="6.25" style="235"/>
  </cols>
  <sheetData>
    <row r="1" spans="1:20" ht="22.15" customHeight="1" x14ac:dyDescent="0.15">
      <c r="A1" s="738" t="s">
        <v>143</v>
      </c>
      <c r="B1" s="738"/>
      <c r="C1" s="738"/>
      <c r="D1" s="738"/>
      <c r="E1" s="738"/>
    </row>
    <row r="2" spans="1:20" ht="18.75" customHeight="1" x14ac:dyDescent="0.15">
      <c r="A2" s="679" t="s">
        <v>111</v>
      </c>
      <c r="B2" s="679"/>
      <c r="C2" s="679"/>
      <c r="D2" s="679"/>
      <c r="E2" s="679"/>
      <c r="F2" s="679"/>
      <c r="G2" s="679"/>
      <c r="H2" s="679"/>
      <c r="I2" s="679"/>
      <c r="J2" s="679"/>
      <c r="K2" s="679"/>
      <c r="L2" s="679"/>
      <c r="M2" s="679"/>
      <c r="N2" s="679"/>
      <c r="O2" s="679"/>
      <c r="P2" s="679"/>
      <c r="Q2" s="679"/>
      <c r="R2" s="679"/>
      <c r="S2" s="270"/>
      <c r="T2" s="270"/>
    </row>
    <row r="3" spans="1:20" ht="19.5" customHeight="1" thickBot="1" x14ac:dyDescent="0.2">
      <c r="A3" s="740" t="s">
        <v>1115</v>
      </c>
      <c r="B3" s="740"/>
      <c r="C3" s="740"/>
      <c r="D3" s="740"/>
      <c r="E3" s="740"/>
      <c r="F3" s="297"/>
      <c r="G3" s="297"/>
      <c r="H3" s="297"/>
      <c r="I3" s="297"/>
      <c r="J3" s="297"/>
      <c r="K3" s="297"/>
      <c r="L3" s="297"/>
      <c r="M3" s="297"/>
      <c r="O3" s="297"/>
      <c r="P3" s="297"/>
      <c r="Q3" s="741" t="s">
        <v>95</v>
      </c>
      <c r="R3" s="741"/>
      <c r="S3" s="270"/>
      <c r="T3" s="270"/>
    </row>
    <row r="4" spans="1:20" ht="13.5" customHeight="1" x14ac:dyDescent="0.15">
      <c r="A4" s="748" t="s">
        <v>112</v>
      </c>
      <c r="B4" s="750" t="s">
        <v>96</v>
      </c>
      <c r="C4" s="752" t="s">
        <v>1120</v>
      </c>
      <c r="D4" s="688" t="s">
        <v>114</v>
      </c>
      <c r="E4" s="683" t="s">
        <v>99</v>
      </c>
      <c r="F4" s="739" t="s">
        <v>100</v>
      </c>
      <c r="G4" s="739"/>
      <c r="H4" s="739"/>
      <c r="I4" s="739"/>
      <c r="J4" s="739"/>
      <c r="K4" s="739"/>
      <c r="L4" s="739"/>
      <c r="M4" s="739"/>
      <c r="N4" s="739"/>
      <c r="O4" s="739"/>
      <c r="P4" s="739"/>
      <c r="Q4" s="686" t="s">
        <v>1119</v>
      </c>
      <c r="R4" s="691" t="s">
        <v>103</v>
      </c>
      <c r="S4" s="270"/>
      <c r="T4" s="270"/>
    </row>
    <row r="5" spans="1:20" ht="13.5" customHeight="1" x14ac:dyDescent="0.15">
      <c r="A5" s="749"/>
      <c r="B5" s="751"/>
      <c r="C5" s="737"/>
      <c r="D5" s="689"/>
      <c r="E5" s="690"/>
      <c r="F5" s="743" t="s">
        <v>104</v>
      </c>
      <c r="G5" s="743"/>
      <c r="H5" s="743"/>
      <c r="I5" s="743"/>
      <c r="J5" s="743"/>
      <c r="K5" s="743"/>
      <c r="L5" s="743"/>
      <c r="M5" s="743"/>
      <c r="N5" s="744" t="s">
        <v>115</v>
      </c>
      <c r="O5" s="687" t="s">
        <v>116</v>
      </c>
      <c r="P5" s="687" t="s">
        <v>1121</v>
      </c>
      <c r="Q5" s="687"/>
      <c r="R5" s="742"/>
      <c r="S5" s="270"/>
      <c r="T5" s="270"/>
    </row>
    <row r="6" spans="1:20" x14ac:dyDescent="0.15">
      <c r="A6" s="749"/>
      <c r="B6" s="751"/>
      <c r="C6" s="737"/>
      <c r="D6" s="689"/>
      <c r="E6" s="690"/>
      <c r="F6" s="239" t="s">
        <v>117</v>
      </c>
      <c r="G6" s="239" t="s">
        <v>118</v>
      </c>
      <c r="H6" s="239" t="s">
        <v>119</v>
      </c>
      <c r="I6" s="400" t="s">
        <v>120</v>
      </c>
      <c r="J6" s="239" t="s">
        <v>121</v>
      </c>
      <c r="K6" s="239" t="s">
        <v>122</v>
      </c>
      <c r="L6" s="308" t="s">
        <v>107</v>
      </c>
      <c r="M6" s="395" t="s">
        <v>367</v>
      </c>
      <c r="N6" s="744"/>
      <c r="O6" s="687"/>
      <c r="P6" s="687"/>
      <c r="Q6" s="687"/>
      <c r="R6" s="742"/>
      <c r="S6" s="270"/>
      <c r="T6" s="270"/>
    </row>
    <row r="7" spans="1:20" x14ac:dyDescent="0.15">
      <c r="A7" s="287" t="s">
        <v>612</v>
      </c>
      <c r="B7" s="580" t="s">
        <v>1163</v>
      </c>
      <c r="C7" s="581" t="s">
        <v>613</v>
      </c>
      <c r="D7" s="197" t="s">
        <v>786</v>
      </c>
      <c r="E7" s="198" t="s">
        <v>368</v>
      </c>
      <c r="F7" s="401"/>
      <c r="G7" s="402">
        <v>9120</v>
      </c>
      <c r="H7" s="401"/>
      <c r="I7" s="401"/>
      <c r="J7" s="401"/>
      <c r="K7" s="401"/>
      <c r="L7" s="403"/>
      <c r="M7" s="312">
        <f>SUM(F7:L7)</f>
        <v>9120</v>
      </c>
      <c r="N7" s="414"/>
      <c r="O7" s="200"/>
      <c r="P7" s="200"/>
      <c r="Q7" s="241"/>
      <c r="R7" s="396"/>
      <c r="S7" s="270"/>
      <c r="T7" s="270"/>
    </row>
    <row r="8" spans="1:20" x14ac:dyDescent="0.15">
      <c r="A8" s="287" t="s">
        <v>612</v>
      </c>
      <c r="B8" s="580" t="s">
        <v>1163</v>
      </c>
      <c r="C8" s="581" t="s">
        <v>614</v>
      </c>
      <c r="D8" s="197" t="s">
        <v>830</v>
      </c>
      <c r="E8" s="198" t="s">
        <v>369</v>
      </c>
      <c r="F8" s="401"/>
      <c r="G8" s="402">
        <v>7680</v>
      </c>
      <c r="H8" s="401"/>
      <c r="I8" s="401"/>
      <c r="J8" s="401"/>
      <c r="K8" s="401"/>
      <c r="L8" s="403"/>
      <c r="M8" s="312">
        <f t="shared" ref="M8:M70" si="0">SUM(F8:L8)</f>
        <v>7680</v>
      </c>
      <c r="N8" s="414"/>
      <c r="O8" s="200"/>
      <c r="P8" s="200"/>
      <c r="Q8" s="241"/>
      <c r="R8" s="396"/>
      <c r="S8" s="270"/>
      <c r="T8" s="270"/>
    </row>
    <row r="9" spans="1:20" x14ac:dyDescent="0.15">
      <c r="A9" s="287" t="s">
        <v>612</v>
      </c>
      <c r="B9" s="580" t="s">
        <v>1164</v>
      </c>
      <c r="C9" s="581" t="s">
        <v>615</v>
      </c>
      <c r="D9" s="197" t="s">
        <v>783</v>
      </c>
      <c r="E9" s="198" t="s">
        <v>924</v>
      </c>
      <c r="F9" s="401"/>
      <c r="G9" s="402">
        <v>986</v>
      </c>
      <c r="H9" s="401"/>
      <c r="I9" s="401"/>
      <c r="J9" s="401"/>
      <c r="K9" s="401"/>
      <c r="L9" s="403"/>
      <c r="M9" s="312">
        <f t="shared" si="0"/>
        <v>986</v>
      </c>
      <c r="N9" s="414"/>
      <c r="O9" s="200"/>
      <c r="P9" s="200"/>
      <c r="Q9" s="241"/>
      <c r="R9" s="396"/>
      <c r="S9" s="270"/>
      <c r="T9" s="270"/>
    </row>
    <row r="10" spans="1:20" x14ac:dyDescent="0.15">
      <c r="A10" s="287" t="s">
        <v>612</v>
      </c>
      <c r="B10" s="580" t="s">
        <v>1164</v>
      </c>
      <c r="C10" s="581" t="s">
        <v>616</v>
      </c>
      <c r="D10" s="197" t="s">
        <v>710</v>
      </c>
      <c r="E10" s="278" t="s">
        <v>925</v>
      </c>
      <c r="F10" s="401"/>
      <c r="G10" s="404">
        <v>2500</v>
      </c>
      <c r="H10" s="401"/>
      <c r="I10" s="401"/>
      <c r="J10" s="401"/>
      <c r="K10" s="401"/>
      <c r="L10" s="403"/>
      <c r="M10" s="312">
        <f t="shared" si="0"/>
        <v>2500</v>
      </c>
      <c r="N10" s="414"/>
      <c r="O10" s="200"/>
      <c r="P10" s="200"/>
      <c r="Q10" s="241"/>
      <c r="R10" s="396"/>
      <c r="S10" s="270"/>
      <c r="T10" s="270"/>
    </row>
    <row r="11" spans="1:20" x14ac:dyDescent="0.15">
      <c r="A11" s="287" t="s">
        <v>612</v>
      </c>
      <c r="B11" s="580">
        <v>20190521</v>
      </c>
      <c r="C11" s="581" t="s">
        <v>617</v>
      </c>
      <c r="D11" s="197" t="s">
        <v>711</v>
      </c>
      <c r="E11" s="278" t="s">
        <v>926</v>
      </c>
      <c r="F11" s="401"/>
      <c r="G11" s="404">
        <v>2500</v>
      </c>
      <c r="H11" s="401"/>
      <c r="I11" s="401"/>
      <c r="J11" s="401"/>
      <c r="K11" s="401"/>
      <c r="L11" s="403"/>
      <c r="M11" s="312">
        <f t="shared" si="0"/>
        <v>2500</v>
      </c>
      <c r="N11" s="414"/>
      <c r="O11" s="200"/>
      <c r="P11" s="200"/>
      <c r="Q11" s="241"/>
      <c r="R11" s="396"/>
      <c r="S11" s="270"/>
      <c r="T11" s="270"/>
    </row>
    <row r="12" spans="1:20" x14ac:dyDescent="0.15">
      <c r="A12" s="287" t="s">
        <v>612</v>
      </c>
      <c r="B12" s="580">
        <v>20190624</v>
      </c>
      <c r="C12" s="581" t="s">
        <v>618</v>
      </c>
      <c r="D12" s="197" t="s">
        <v>712</v>
      </c>
      <c r="E12" s="278" t="s">
        <v>927</v>
      </c>
      <c r="F12" s="401"/>
      <c r="G12" s="404">
        <v>450</v>
      </c>
      <c r="H12" s="401"/>
      <c r="I12" s="401"/>
      <c r="J12" s="401"/>
      <c r="K12" s="401"/>
      <c r="L12" s="403"/>
      <c r="M12" s="312">
        <f t="shared" si="0"/>
        <v>450</v>
      </c>
      <c r="N12" s="414"/>
      <c r="O12" s="200"/>
      <c r="P12" s="200"/>
      <c r="Q12" s="241"/>
      <c r="R12" s="396"/>
      <c r="S12" s="270"/>
      <c r="T12" s="270"/>
    </row>
    <row r="13" spans="1:20" x14ac:dyDescent="0.15">
      <c r="A13" s="287" t="s">
        <v>612</v>
      </c>
      <c r="B13" s="580" t="s">
        <v>1165</v>
      </c>
      <c r="C13" s="581" t="s">
        <v>619</v>
      </c>
      <c r="D13" s="197" t="s">
        <v>712</v>
      </c>
      <c r="E13" s="278" t="s">
        <v>928</v>
      </c>
      <c r="F13" s="401"/>
      <c r="G13" s="404">
        <v>480</v>
      </c>
      <c r="H13" s="401"/>
      <c r="I13" s="401"/>
      <c r="J13" s="401"/>
      <c r="K13" s="401"/>
      <c r="L13" s="403"/>
      <c r="M13" s="312">
        <f t="shared" si="0"/>
        <v>480</v>
      </c>
      <c r="N13" s="414"/>
      <c r="O13" s="200"/>
      <c r="P13" s="200"/>
      <c r="Q13" s="241"/>
      <c r="R13" s="396"/>
      <c r="S13" s="270"/>
      <c r="T13" s="270"/>
    </row>
    <row r="14" spans="1:20" x14ac:dyDescent="0.15">
      <c r="A14" s="287" t="s">
        <v>612</v>
      </c>
      <c r="B14" s="580">
        <v>20190604</v>
      </c>
      <c r="C14" s="581" t="s">
        <v>620</v>
      </c>
      <c r="D14" s="197" t="s">
        <v>713</v>
      </c>
      <c r="E14" s="278" t="s">
        <v>929</v>
      </c>
      <c r="F14" s="401"/>
      <c r="G14" s="404">
        <v>5983</v>
      </c>
      <c r="H14" s="401"/>
      <c r="I14" s="401"/>
      <c r="J14" s="401"/>
      <c r="K14" s="401"/>
      <c r="L14" s="403"/>
      <c r="M14" s="312">
        <f t="shared" si="0"/>
        <v>5983</v>
      </c>
      <c r="N14" s="414"/>
      <c r="O14" s="200"/>
      <c r="P14" s="200"/>
      <c r="Q14" s="241"/>
      <c r="R14" s="396"/>
      <c r="S14" s="270"/>
      <c r="T14" s="270"/>
    </row>
    <row r="15" spans="1:20" x14ac:dyDescent="0.15">
      <c r="A15" s="287" t="s">
        <v>612</v>
      </c>
      <c r="B15" s="580">
        <v>20201116</v>
      </c>
      <c r="C15" s="581" t="s">
        <v>621</v>
      </c>
      <c r="D15" s="197" t="s">
        <v>714</v>
      </c>
      <c r="E15" s="198" t="s">
        <v>930</v>
      </c>
      <c r="F15" s="401"/>
      <c r="G15" s="402">
        <v>3636</v>
      </c>
      <c r="H15" s="401"/>
      <c r="I15" s="401"/>
      <c r="J15" s="401"/>
      <c r="K15" s="401"/>
      <c r="L15" s="403"/>
      <c r="M15" s="312">
        <f t="shared" si="0"/>
        <v>3636</v>
      </c>
      <c r="N15" s="414"/>
      <c r="O15" s="200"/>
      <c r="P15" s="200"/>
      <c r="Q15" s="241"/>
      <c r="R15" s="396"/>
      <c r="S15" s="270"/>
      <c r="T15" s="270"/>
    </row>
    <row r="16" spans="1:20" x14ac:dyDescent="0.15">
      <c r="A16" s="287" t="s">
        <v>612</v>
      </c>
      <c r="B16" s="580" t="s">
        <v>1166</v>
      </c>
      <c r="C16" s="581" t="s">
        <v>621</v>
      </c>
      <c r="D16" s="197" t="s">
        <v>715</v>
      </c>
      <c r="E16" s="198" t="s">
        <v>931</v>
      </c>
      <c r="F16" s="401"/>
      <c r="G16" s="402">
        <v>5430</v>
      </c>
      <c r="H16" s="401"/>
      <c r="I16" s="401"/>
      <c r="J16" s="401"/>
      <c r="K16" s="401"/>
      <c r="L16" s="403"/>
      <c r="M16" s="312">
        <f t="shared" si="0"/>
        <v>5430</v>
      </c>
      <c r="N16" s="414"/>
      <c r="O16" s="200"/>
      <c r="P16" s="200"/>
      <c r="Q16" s="241"/>
      <c r="R16" s="396"/>
      <c r="S16" s="270"/>
      <c r="T16" s="270"/>
    </row>
    <row r="17" spans="1:20" x14ac:dyDescent="0.15">
      <c r="A17" s="287" t="s">
        <v>612</v>
      </c>
      <c r="B17" s="580" t="s">
        <v>1163</v>
      </c>
      <c r="C17" s="581" t="s">
        <v>622</v>
      </c>
      <c r="D17" s="197" t="s">
        <v>716</v>
      </c>
      <c r="E17" s="198" t="s">
        <v>932</v>
      </c>
      <c r="F17" s="401"/>
      <c r="G17" s="402">
        <v>1788</v>
      </c>
      <c r="H17" s="401"/>
      <c r="I17" s="401"/>
      <c r="J17" s="401"/>
      <c r="K17" s="401"/>
      <c r="L17" s="403"/>
      <c r="M17" s="312">
        <f t="shared" si="0"/>
        <v>1788</v>
      </c>
      <c r="N17" s="414"/>
      <c r="O17" s="200"/>
      <c r="P17" s="200"/>
      <c r="Q17" s="241"/>
      <c r="R17" s="396"/>
      <c r="S17" s="270"/>
      <c r="T17" s="270"/>
    </row>
    <row r="18" spans="1:20" x14ac:dyDescent="0.15">
      <c r="A18" s="287" t="s">
        <v>612</v>
      </c>
      <c r="B18" s="580" t="s">
        <v>1163</v>
      </c>
      <c r="C18" s="581" t="s">
        <v>623</v>
      </c>
      <c r="D18" s="197" t="s">
        <v>717</v>
      </c>
      <c r="E18" s="198" t="s">
        <v>933</v>
      </c>
      <c r="F18" s="401"/>
      <c r="G18" s="402">
        <v>1620</v>
      </c>
      <c r="H18" s="401"/>
      <c r="I18" s="401"/>
      <c r="J18" s="401"/>
      <c r="K18" s="401"/>
      <c r="L18" s="403"/>
      <c r="M18" s="312">
        <f t="shared" si="0"/>
        <v>1620</v>
      </c>
      <c r="N18" s="415"/>
      <c r="O18" s="200"/>
      <c r="P18" s="200"/>
      <c r="Q18" s="241"/>
      <c r="R18" s="396"/>
      <c r="S18" s="270"/>
      <c r="T18" s="270"/>
    </row>
    <row r="19" spans="1:20" x14ac:dyDescent="0.15">
      <c r="A19" s="287" t="s">
        <v>612</v>
      </c>
      <c r="B19" s="580">
        <v>20190604</v>
      </c>
      <c r="C19" s="581" t="s">
        <v>624</v>
      </c>
      <c r="D19" s="197" t="s">
        <v>718</v>
      </c>
      <c r="E19" s="278" t="s">
        <v>934</v>
      </c>
      <c r="F19" s="401"/>
      <c r="G19" s="404">
        <v>2880</v>
      </c>
      <c r="H19" s="401"/>
      <c r="I19" s="401"/>
      <c r="J19" s="401"/>
      <c r="K19" s="401"/>
      <c r="L19" s="403"/>
      <c r="M19" s="312">
        <f t="shared" si="0"/>
        <v>2880</v>
      </c>
      <c r="N19" s="414"/>
      <c r="O19" s="200"/>
      <c r="P19" s="200"/>
      <c r="Q19" s="241"/>
      <c r="R19" s="396"/>
      <c r="S19" s="270"/>
      <c r="T19" s="270"/>
    </row>
    <row r="20" spans="1:20" x14ac:dyDescent="0.15">
      <c r="A20" s="287" t="s">
        <v>612</v>
      </c>
      <c r="B20" s="580">
        <v>20190521</v>
      </c>
      <c r="C20" s="581" t="s">
        <v>625</v>
      </c>
      <c r="D20" s="197" t="s">
        <v>719</v>
      </c>
      <c r="E20" s="278" t="s">
        <v>935</v>
      </c>
      <c r="F20" s="401"/>
      <c r="G20" s="404">
        <v>1426</v>
      </c>
      <c r="H20" s="401"/>
      <c r="I20" s="401"/>
      <c r="J20" s="401"/>
      <c r="K20" s="401"/>
      <c r="L20" s="403"/>
      <c r="M20" s="312">
        <f t="shared" si="0"/>
        <v>1426</v>
      </c>
      <c r="N20" s="414"/>
      <c r="O20" s="200"/>
      <c r="P20" s="200"/>
      <c r="Q20" s="241"/>
      <c r="R20" s="396"/>
      <c r="S20" s="270"/>
      <c r="T20" s="270"/>
    </row>
    <row r="21" spans="1:20" x14ac:dyDescent="0.15">
      <c r="A21" s="287" t="s">
        <v>612</v>
      </c>
      <c r="B21" s="580">
        <v>20190403</v>
      </c>
      <c r="C21" s="581" t="s">
        <v>626</v>
      </c>
      <c r="D21" s="197" t="s">
        <v>720</v>
      </c>
      <c r="E21" s="278" t="s">
        <v>936</v>
      </c>
      <c r="F21" s="401"/>
      <c r="G21" s="404">
        <v>3970</v>
      </c>
      <c r="H21" s="401"/>
      <c r="I21" s="401"/>
      <c r="J21" s="401"/>
      <c r="K21" s="401"/>
      <c r="L21" s="403"/>
      <c r="M21" s="312">
        <f t="shared" si="0"/>
        <v>3970</v>
      </c>
      <c r="N21" s="414"/>
      <c r="O21" s="200"/>
      <c r="P21" s="200"/>
      <c r="Q21" s="241"/>
      <c r="R21" s="396"/>
      <c r="S21" s="270"/>
      <c r="T21" s="270"/>
    </row>
    <row r="22" spans="1:20" x14ac:dyDescent="0.15">
      <c r="A22" s="287" t="s">
        <v>612</v>
      </c>
      <c r="B22" s="580">
        <v>20190617</v>
      </c>
      <c r="C22" s="581" t="s">
        <v>627</v>
      </c>
      <c r="D22" s="197" t="s">
        <v>721</v>
      </c>
      <c r="E22" s="278" t="s">
        <v>937</v>
      </c>
      <c r="F22" s="401"/>
      <c r="G22" s="404">
        <v>2992</v>
      </c>
      <c r="H22" s="401"/>
      <c r="I22" s="401"/>
      <c r="J22" s="401"/>
      <c r="K22" s="401"/>
      <c r="L22" s="403"/>
      <c r="M22" s="312">
        <f t="shared" si="0"/>
        <v>2992</v>
      </c>
      <c r="N22" s="414"/>
      <c r="O22" s="200"/>
      <c r="P22" s="200"/>
      <c r="Q22" s="241"/>
      <c r="R22" s="396"/>
      <c r="S22" s="270"/>
      <c r="T22" s="270"/>
    </row>
    <row r="23" spans="1:20" x14ac:dyDescent="0.15">
      <c r="A23" s="287" t="s">
        <v>612</v>
      </c>
      <c r="B23" s="580">
        <v>20190617</v>
      </c>
      <c r="C23" s="581" t="s">
        <v>628</v>
      </c>
      <c r="D23" s="197" t="s">
        <v>721</v>
      </c>
      <c r="E23" s="278" t="s">
        <v>938</v>
      </c>
      <c r="F23" s="401"/>
      <c r="G23" s="404">
        <v>840</v>
      </c>
      <c r="H23" s="401"/>
      <c r="I23" s="401"/>
      <c r="J23" s="401"/>
      <c r="K23" s="401"/>
      <c r="L23" s="403"/>
      <c r="M23" s="312">
        <f t="shared" si="0"/>
        <v>840</v>
      </c>
      <c r="N23" s="414"/>
      <c r="O23" s="200"/>
      <c r="P23" s="200"/>
      <c r="Q23" s="241"/>
      <c r="R23" s="396"/>
      <c r="S23" s="270"/>
      <c r="T23" s="270"/>
    </row>
    <row r="24" spans="1:20" ht="24" x14ac:dyDescent="0.15">
      <c r="A24" s="287" t="s">
        <v>612</v>
      </c>
      <c r="B24" s="580" t="s">
        <v>1167</v>
      </c>
      <c r="C24" s="581" t="s">
        <v>629</v>
      </c>
      <c r="D24" s="197" t="s">
        <v>1202</v>
      </c>
      <c r="E24" s="198" t="s">
        <v>1201</v>
      </c>
      <c r="F24" s="401"/>
      <c r="G24" s="402">
        <v>822</v>
      </c>
      <c r="H24" s="401"/>
      <c r="I24" s="401"/>
      <c r="J24" s="401"/>
      <c r="K24" s="401"/>
      <c r="L24" s="403"/>
      <c r="M24" s="312">
        <f t="shared" si="0"/>
        <v>822</v>
      </c>
      <c r="N24" s="414"/>
      <c r="O24" s="200"/>
      <c r="P24" s="200"/>
      <c r="Q24" s="241"/>
      <c r="R24" s="396"/>
      <c r="S24" s="270"/>
      <c r="T24" s="270"/>
    </row>
    <row r="25" spans="1:20" x14ac:dyDescent="0.15">
      <c r="A25" s="287" t="s">
        <v>612</v>
      </c>
      <c r="B25" s="580" t="s">
        <v>1167</v>
      </c>
      <c r="C25" s="581" t="s">
        <v>629</v>
      </c>
      <c r="D25" s="197" t="s">
        <v>722</v>
      </c>
      <c r="E25" s="198" t="s">
        <v>940</v>
      </c>
      <c r="F25" s="401"/>
      <c r="G25" s="402">
        <v>750</v>
      </c>
      <c r="H25" s="401"/>
      <c r="I25" s="401"/>
      <c r="J25" s="401"/>
      <c r="K25" s="401"/>
      <c r="L25" s="403"/>
      <c r="M25" s="312">
        <f t="shared" si="0"/>
        <v>750</v>
      </c>
      <c r="N25" s="414"/>
      <c r="O25" s="200"/>
      <c r="P25" s="200"/>
      <c r="Q25" s="241"/>
      <c r="R25" s="396"/>
      <c r="S25" s="270"/>
      <c r="T25" s="270"/>
    </row>
    <row r="26" spans="1:20" x14ac:dyDescent="0.15">
      <c r="A26" s="287" t="s">
        <v>612</v>
      </c>
      <c r="B26" s="580" t="s">
        <v>1167</v>
      </c>
      <c r="C26" s="581" t="s">
        <v>630</v>
      </c>
      <c r="D26" s="197" t="s">
        <v>723</v>
      </c>
      <c r="E26" s="198" t="s">
        <v>941</v>
      </c>
      <c r="F26" s="401"/>
      <c r="G26" s="402">
        <v>2800</v>
      </c>
      <c r="H26" s="401"/>
      <c r="I26" s="401"/>
      <c r="J26" s="401"/>
      <c r="K26" s="401"/>
      <c r="L26" s="403"/>
      <c r="M26" s="312">
        <f t="shared" si="0"/>
        <v>2800</v>
      </c>
      <c r="N26" s="414"/>
      <c r="O26" s="200"/>
      <c r="P26" s="200"/>
      <c r="Q26" s="241"/>
      <c r="R26" s="396"/>
      <c r="S26" s="270"/>
      <c r="T26" s="270"/>
    </row>
    <row r="27" spans="1:20" x14ac:dyDescent="0.15">
      <c r="A27" s="287" t="s">
        <v>612</v>
      </c>
      <c r="B27" s="580" t="s">
        <v>1167</v>
      </c>
      <c r="C27" s="581" t="s">
        <v>630</v>
      </c>
      <c r="D27" s="197" t="s">
        <v>724</v>
      </c>
      <c r="E27" s="198" t="s">
        <v>942</v>
      </c>
      <c r="F27" s="401"/>
      <c r="G27" s="402">
        <v>2680</v>
      </c>
      <c r="H27" s="401"/>
      <c r="I27" s="401"/>
      <c r="J27" s="401"/>
      <c r="K27" s="401"/>
      <c r="L27" s="403"/>
      <c r="M27" s="312">
        <f t="shared" si="0"/>
        <v>2680</v>
      </c>
      <c r="N27" s="414"/>
      <c r="O27" s="200"/>
      <c r="P27" s="200"/>
      <c r="Q27" s="241"/>
      <c r="R27" s="396"/>
      <c r="S27" s="270"/>
      <c r="T27" s="270"/>
    </row>
    <row r="28" spans="1:20" x14ac:dyDescent="0.15">
      <c r="A28" s="287" t="s">
        <v>612</v>
      </c>
      <c r="B28" s="580">
        <v>20191203</v>
      </c>
      <c r="C28" s="581" t="s">
        <v>631</v>
      </c>
      <c r="D28" s="197" t="s">
        <v>725</v>
      </c>
      <c r="E28" s="278" t="s">
        <v>943</v>
      </c>
      <c r="F28" s="401"/>
      <c r="G28" s="404">
        <v>476</v>
      </c>
      <c r="H28" s="401"/>
      <c r="I28" s="401"/>
      <c r="J28" s="401"/>
      <c r="K28" s="401"/>
      <c r="L28" s="403"/>
      <c r="M28" s="312">
        <f t="shared" si="0"/>
        <v>476</v>
      </c>
      <c r="N28" s="414"/>
      <c r="O28" s="200"/>
      <c r="P28" s="200"/>
      <c r="Q28" s="241"/>
      <c r="R28" s="396"/>
      <c r="S28" s="270"/>
      <c r="T28" s="270"/>
    </row>
    <row r="29" spans="1:20" x14ac:dyDescent="0.15">
      <c r="A29" s="287" t="s">
        <v>612</v>
      </c>
      <c r="B29" s="580">
        <v>20191203</v>
      </c>
      <c r="C29" s="581" t="s">
        <v>632</v>
      </c>
      <c r="D29" s="197" t="s">
        <v>726</v>
      </c>
      <c r="E29" s="278" t="s">
        <v>944</v>
      </c>
      <c r="F29" s="401"/>
      <c r="G29" s="404">
        <v>2776</v>
      </c>
      <c r="H29" s="401"/>
      <c r="I29" s="401"/>
      <c r="J29" s="401"/>
      <c r="K29" s="401"/>
      <c r="L29" s="403"/>
      <c r="M29" s="312">
        <f t="shared" si="0"/>
        <v>2776</v>
      </c>
      <c r="N29" s="414"/>
      <c r="O29" s="200"/>
      <c r="P29" s="200"/>
      <c r="Q29" s="241"/>
      <c r="R29" s="396"/>
      <c r="S29" s="270"/>
      <c r="T29" s="270"/>
    </row>
    <row r="30" spans="1:20" x14ac:dyDescent="0.15">
      <c r="A30" s="287" t="s">
        <v>612</v>
      </c>
      <c r="B30" s="580" t="s">
        <v>1168</v>
      </c>
      <c r="C30" s="581" t="s">
        <v>633</v>
      </c>
      <c r="D30" s="197" t="s">
        <v>727</v>
      </c>
      <c r="E30" s="198" t="s">
        <v>945</v>
      </c>
      <c r="F30" s="401"/>
      <c r="G30" s="402">
        <v>540</v>
      </c>
      <c r="H30" s="401"/>
      <c r="I30" s="401"/>
      <c r="J30" s="401"/>
      <c r="K30" s="401"/>
      <c r="L30" s="403"/>
      <c r="M30" s="312">
        <f t="shared" si="0"/>
        <v>540</v>
      </c>
      <c r="N30" s="414"/>
      <c r="O30" s="200"/>
      <c r="P30" s="200"/>
      <c r="Q30" s="241"/>
      <c r="R30" s="396"/>
      <c r="S30" s="270"/>
      <c r="T30" s="270"/>
    </row>
    <row r="31" spans="1:20" x14ac:dyDescent="0.15">
      <c r="A31" s="287" t="s">
        <v>612</v>
      </c>
      <c r="B31" s="580" t="s">
        <v>1163</v>
      </c>
      <c r="C31" s="581" t="s">
        <v>634</v>
      </c>
      <c r="D31" s="197" t="s">
        <v>728</v>
      </c>
      <c r="E31" s="198" t="s">
        <v>946</v>
      </c>
      <c r="F31" s="401"/>
      <c r="G31" s="402">
        <v>268</v>
      </c>
      <c r="H31" s="401"/>
      <c r="I31" s="401"/>
      <c r="J31" s="401"/>
      <c r="K31" s="401"/>
      <c r="L31" s="403"/>
      <c r="M31" s="312">
        <f t="shared" si="0"/>
        <v>268</v>
      </c>
      <c r="N31" s="414"/>
      <c r="O31" s="200"/>
      <c r="P31" s="200"/>
      <c r="Q31" s="241"/>
      <c r="R31" s="396"/>
      <c r="S31" s="270"/>
      <c r="T31" s="270"/>
    </row>
    <row r="32" spans="1:20" x14ac:dyDescent="0.15">
      <c r="A32" s="287" t="s">
        <v>612</v>
      </c>
      <c r="B32" s="580" t="s">
        <v>1163</v>
      </c>
      <c r="C32" s="581" t="s">
        <v>635</v>
      </c>
      <c r="D32" s="197" t="s">
        <v>787</v>
      </c>
      <c r="E32" s="198" t="s">
        <v>374</v>
      </c>
      <c r="F32" s="401"/>
      <c r="G32" s="402">
        <v>1114</v>
      </c>
      <c r="H32" s="401"/>
      <c r="I32" s="401"/>
      <c r="J32" s="401"/>
      <c r="K32" s="401"/>
      <c r="L32" s="403"/>
      <c r="M32" s="312">
        <f t="shared" si="0"/>
        <v>1114</v>
      </c>
      <c r="N32" s="277"/>
      <c r="O32" s="405"/>
      <c r="P32" s="405"/>
      <c r="Q32" s="287"/>
      <c r="R32" s="396"/>
      <c r="S32" s="270"/>
      <c r="T32" s="270"/>
    </row>
    <row r="33" spans="1:20" x14ac:dyDescent="0.15">
      <c r="A33" s="287" t="s">
        <v>612</v>
      </c>
      <c r="B33" s="580" t="s">
        <v>1170</v>
      </c>
      <c r="C33" s="581" t="s">
        <v>615</v>
      </c>
      <c r="D33" s="197" t="s">
        <v>729</v>
      </c>
      <c r="E33" s="198" t="s">
        <v>947</v>
      </c>
      <c r="F33" s="401"/>
      <c r="G33" s="401"/>
      <c r="H33" s="401"/>
      <c r="I33" s="401"/>
      <c r="J33" s="401"/>
      <c r="K33" s="401"/>
      <c r="L33" s="402">
        <v>1614</v>
      </c>
      <c r="M33" s="312">
        <f t="shared" si="0"/>
        <v>1614</v>
      </c>
      <c r="N33" s="277"/>
      <c r="O33" s="405"/>
      <c r="P33" s="405"/>
      <c r="Q33" s="287"/>
      <c r="R33" s="396"/>
      <c r="S33" s="270"/>
      <c r="T33" s="270"/>
    </row>
    <row r="34" spans="1:20" x14ac:dyDescent="0.15">
      <c r="A34" s="287" t="s">
        <v>612</v>
      </c>
      <c r="B34" s="580" t="s">
        <v>1166</v>
      </c>
      <c r="C34" s="581" t="s">
        <v>635</v>
      </c>
      <c r="D34" s="197" t="s">
        <v>730</v>
      </c>
      <c r="E34" s="198" t="s">
        <v>948</v>
      </c>
      <c r="F34" s="401"/>
      <c r="G34" s="401"/>
      <c r="H34" s="401"/>
      <c r="I34" s="401"/>
      <c r="J34" s="401"/>
      <c r="K34" s="401"/>
      <c r="L34" s="402">
        <v>1980</v>
      </c>
      <c r="M34" s="312">
        <f t="shared" si="0"/>
        <v>1980</v>
      </c>
      <c r="N34" s="277"/>
      <c r="O34" s="405"/>
      <c r="P34" s="405"/>
      <c r="Q34" s="287"/>
      <c r="R34" s="396"/>
      <c r="S34" s="270"/>
      <c r="T34" s="270"/>
    </row>
    <row r="35" spans="1:20" x14ac:dyDescent="0.15">
      <c r="A35" s="287" t="s">
        <v>612</v>
      </c>
      <c r="B35" s="580" t="s">
        <v>1171</v>
      </c>
      <c r="C35" s="581" t="s">
        <v>636</v>
      </c>
      <c r="D35" s="197" t="s">
        <v>731</v>
      </c>
      <c r="E35" s="198" t="s">
        <v>949</v>
      </c>
      <c r="F35" s="401"/>
      <c r="G35" s="401"/>
      <c r="H35" s="401"/>
      <c r="I35" s="401"/>
      <c r="J35" s="401"/>
      <c r="K35" s="401"/>
      <c r="L35" s="290">
        <v>-3106</v>
      </c>
      <c r="M35" s="312">
        <f t="shared" si="0"/>
        <v>-3106</v>
      </c>
      <c r="N35" s="277"/>
      <c r="O35" s="405"/>
      <c r="P35" s="405"/>
      <c r="Q35" s="287"/>
      <c r="R35" s="396"/>
      <c r="S35" s="270"/>
      <c r="T35" s="270"/>
    </row>
    <row r="36" spans="1:20" x14ac:dyDescent="0.15">
      <c r="A36" s="287" t="s">
        <v>612</v>
      </c>
      <c r="B36" s="580" t="s">
        <v>1169</v>
      </c>
      <c r="C36" s="581" t="s">
        <v>637</v>
      </c>
      <c r="D36" s="197" t="s">
        <v>732</v>
      </c>
      <c r="E36" s="198" t="s">
        <v>950</v>
      </c>
      <c r="F36" s="401"/>
      <c r="G36" s="401"/>
      <c r="H36" s="401"/>
      <c r="I36" s="401"/>
      <c r="J36" s="401"/>
      <c r="K36" s="401"/>
      <c r="L36" s="402">
        <v>712</v>
      </c>
      <c r="M36" s="312">
        <f t="shared" si="0"/>
        <v>712</v>
      </c>
      <c r="N36" s="277"/>
      <c r="O36" s="405"/>
      <c r="P36" s="405"/>
      <c r="Q36" s="287"/>
      <c r="R36" s="396"/>
      <c r="S36" s="270"/>
      <c r="T36" s="270"/>
    </row>
    <row r="37" spans="1:20" x14ac:dyDescent="0.15">
      <c r="A37" s="287" t="s">
        <v>612</v>
      </c>
      <c r="B37" s="580">
        <v>20190521</v>
      </c>
      <c r="C37" s="581" t="s">
        <v>638</v>
      </c>
      <c r="D37" s="197" t="s">
        <v>733</v>
      </c>
      <c r="E37" s="278" t="s">
        <v>951</v>
      </c>
      <c r="F37" s="401"/>
      <c r="G37" s="401"/>
      <c r="H37" s="401"/>
      <c r="I37" s="401"/>
      <c r="J37" s="401"/>
      <c r="K37" s="401"/>
      <c r="L37" s="404">
        <v>18788</v>
      </c>
      <c r="M37" s="312">
        <f t="shared" si="0"/>
        <v>18788</v>
      </c>
      <c r="N37" s="277"/>
      <c r="O37" s="405"/>
      <c r="P37" s="405"/>
      <c r="Q37" s="287"/>
      <c r="R37" s="396"/>
      <c r="S37" s="270"/>
      <c r="T37" s="270"/>
    </row>
    <row r="38" spans="1:20" x14ac:dyDescent="0.15">
      <c r="A38" s="287" t="s">
        <v>612</v>
      </c>
      <c r="B38" s="580" t="s">
        <v>1163</v>
      </c>
      <c r="C38" s="581" t="s">
        <v>639</v>
      </c>
      <c r="D38" s="197" t="s">
        <v>585</v>
      </c>
      <c r="E38" s="198" t="s">
        <v>952</v>
      </c>
      <c r="F38" s="401"/>
      <c r="G38" s="401"/>
      <c r="H38" s="401"/>
      <c r="I38" s="401"/>
      <c r="J38" s="401"/>
      <c r="K38" s="401"/>
      <c r="L38" s="402">
        <v>20000</v>
      </c>
      <c r="M38" s="312">
        <f t="shared" si="0"/>
        <v>20000</v>
      </c>
      <c r="N38" s="277"/>
      <c r="O38" s="405"/>
      <c r="P38" s="405"/>
      <c r="Q38" s="287"/>
      <c r="R38" s="396"/>
      <c r="S38" s="270"/>
      <c r="T38" s="270"/>
    </row>
    <row r="39" spans="1:20" x14ac:dyDescent="0.15">
      <c r="A39" s="287" t="s">
        <v>612</v>
      </c>
      <c r="B39" s="580">
        <v>20211130</v>
      </c>
      <c r="C39" s="581" t="s">
        <v>640</v>
      </c>
      <c r="D39" s="197" t="s">
        <v>784</v>
      </c>
      <c r="E39" s="198" t="s">
        <v>953</v>
      </c>
      <c r="F39" s="401"/>
      <c r="G39" s="401"/>
      <c r="H39" s="401"/>
      <c r="I39" s="401"/>
      <c r="J39" s="401"/>
      <c r="K39" s="401"/>
      <c r="L39" s="402">
        <v>6208</v>
      </c>
      <c r="M39" s="312">
        <f t="shared" si="0"/>
        <v>6208</v>
      </c>
      <c r="N39" s="277"/>
      <c r="O39" s="405"/>
      <c r="P39" s="405"/>
      <c r="Q39" s="287"/>
      <c r="R39" s="396"/>
      <c r="S39" s="270"/>
      <c r="T39" s="270"/>
    </row>
    <row r="40" spans="1:20" x14ac:dyDescent="0.15">
      <c r="A40" s="287" t="s">
        <v>612</v>
      </c>
      <c r="B40" s="580" t="s">
        <v>1163</v>
      </c>
      <c r="C40" s="581" t="s">
        <v>641</v>
      </c>
      <c r="D40" s="197" t="s">
        <v>734</v>
      </c>
      <c r="E40" s="278" t="s">
        <v>954</v>
      </c>
      <c r="F40" s="401"/>
      <c r="G40" s="401"/>
      <c r="H40" s="401"/>
      <c r="I40" s="401"/>
      <c r="J40" s="401"/>
      <c r="K40" s="401"/>
      <c r="L40" s="404">
        <v>1080</v>
      </c>
      <c r="M40" s="312">
        <f t="shared" si="0"/>
        <v>1080</v>
      </c>
      <c r="N40" s="277"/>
      <c r="O40" s="405"/>
      <c r="P40" s="405"/>
      <c r="Q40" s="287"/>
      <c r="R40" s="396"/>
      <c r="S40" s="270"/>
      <c r="T40" s="270"/>
    </row>
    <row r="41" spans="1:20" x14ac:dyDescent="0.15">
      <c r="A41" s="287" t="s">
        <v>612</v>
      </c>
      <c r="B41" s="580">
        <v>20191216</v>
      </c>
      <c r="C41" s="581" t="s">
        <v>642</v>
      </c>
      <c r="D41" s="197" t="s">
        <v>788</v>
      </c>
      <c r="E41" s="278" t="s">
        <v>594</v>
      </c>
      <c r="F41" s="401"/>
      <c r="G41" s="401"/>
      <c r="H41" s="404">
        <v>16800</v>
      </c>
      <c r="I41" s="401"/>
      <c r="J41" s="401"/>
      <c r="K41" s="401"/>
      <c r="L41" s="403"/>
      <c r="M41" s="312">
        <f t="shared" si="0"/>
        <v>16800</v>
      </c>
      <c r="N41" s="277"/>
      <c r="O41" s="405"/>
      <c r="P41" s="405"/>
      <c r="Q41" s="287"/>
      <c r="R41" s="396"/>
      <c r="S41" s="270"/>
      <c r="T41" s="270"/>
    </row>
    <row r="42" spans="1:20" x14ac:dyDescent="0.15">
      <c r="A42" s="287" t="s">
        <v>612</v>
      </c>
      <c r="B42" s="580">
        <v>20191216</v>
      </c>
      <c r="C42" s="581" t="s">
        <v>643</v>
      </c>
      <c r="D42" s="197" t="s">
        <v>735</v>
      </c>
      <c r="E42" s="278" t="s">
        <v>955</v>
      </c>
      <c r="F42" s="401"/>
      <c r="G42" s="401"/>
      <c r="H42" s="404">
        <v>30600</v>
      </c>
      <c r="I42" s="401"/>
      <c r="J42" s="401"/>
      <c r="K42" s="401"/>
      <c r="L42" s="403"/>
      <c r="M42" s="312">
        <f t="shared" si="0"/>
        <v>30600</v>
      </c>
      <c r="N42" s="277"/>
      <c r="O42" s="405"/>
      <c r="P42" s="405"/>
      <c r="Q42" s="287"/>
      <c r="R42" s="396"/>
      <c r="S42" s="270"/>
      <c r="T42" s="270"/>
    </row>
    <row r="43" spans="1:20" ht="60" x14ac:dyDescent="0.15">
      <c r="A43" s="287" t="s">
        <v>612</v>
      </c>
      <c r="B43" s="580">
        <v>20201102</v>
      </c>
      <c r="C43" s="581" t="s">
        <v>644</v>
      </c>
      <c r="D43" s="197" t="s">
        <v>1227</v>
      </c>
      <c r="E43" s="198" t="s">
        <v>1204</v>
      </c>
      <c r="F43" s="401"/>
      <c r="G43" s="401"/>
      <c r="H43" s="402">
        <v>37674</v>
      </c>
      <c r="I43" s="401"/>
      <c r="J43" s="401"/>
      <c r="K43" s="401"/>
      <c r="L43" s="403"/>
      <c r="M43" s="312">
        <f t="shared" si="0"/>
        <v>37674</v>
      </c>
      <c r="N43" s="277"/>
      <c r="O43" s="405"/>
      <c r="P43" s="405"/>
      <c r="Q43" s="287"/>
      <c r="R43" s="396"/>
      <c r="S43" s="270"/>
      <c r="T43" s="270"/>
    </row>
    <row r="44" spans="1:20" x14ac:dyDescent="0.15">
      <c r="A44" s="287" t="s">
        <v>612</v>
      </c>
      <c r="B44" s="580">
        <v>20191115</v>
      </c>
      <c r="C44" s="581" t="s">
        <v>645</v>
      </c>
      <c r="D44" s="197" t="s">
        <v>736</v>
      </c>
      <c r="E44" s="278" t="s">
        <v>957</v>
      </c>
      <c r="F44" s="401"/>
      <c r="G44" s="401"/>
      <c r="H44" s="404">
        <v>635</v>
      </c>
      <c r="I44" s="401"/>
      <c r="J44" s="401"/>
      <c r="K44" s="401"/>
      <c r="L44" s="403"/>
      <c r="M44" s="312">
        <f t="shared" si="0"/>
        <v>635</v>
      </c>
      <c r="N44" s="277"/>
      <c r="O44" s="405"/>
      <c r="P44" s="405"/>
      <c r="Q44" s="287"/>
      <c r="R44" s="396"/>
      <c r="S44" s="270"/>
      <c r="T44" s="270"/>
    </row>
    <row r="45" spans="1:20" x14ac:dyDescent="0.15">
      <c r="A45" s="287" t="s">
        <v>612</v>
      </c>
      <c r="B45" s="580">
        <v>20191115</v>
      </c>
      <c r="C45" s="581" t="s">
        <v>646</v>
      </c>
      <c r="D45" s="197" t="s">
        <v>736</v>
      </c>
      <c r="E45" s="278" t="s">
        <v>958</v>
      </c>
      <c r="F45" s="401"/>
      <c r="G45" s="401"/>
      <c r="H45" s="404">
        <v>635</v>
      </c>
      <c r="I45" s="401"/>
      <c r="J45" s="401"/>
      <c r="K45" s="401"/>
      <c r="L45" s="403"/>
      <c r="M45" s="312">
        <f t="shared" si="0"/>
        <v>635</v>
      </c>
      <c r="N45" s="277"/>
      <c r="O45" s="405"/>
      <c r="P45" s="405"/>
      <c r="Q45" s="287"/>
      <c r="R45" s="396"/>
      <c r="S45" s="270"/>
      <c r="T45" s="270"/>
    </row>
    <row r="46" spans="1:20" x14ac:dyDescent="0.15">
      <c r="A46" s="287" t="s">
        <v>612</v>
      </c>
      <c r="B46" s="580">
        <v>20191115</v>
      </c>
      <c r="C46" s="581" t="s">
        <v>647</v>
      </c>
      <c r="D46" s="197" t="s">
        <v>736</v>
      </c>
      <c r="E46" s="278" t="s">
        <v>959</v>
      </c>
      <c r="F46" s="401"/>
      <c r="G46" s="401"/>
      <c r="H46" s="404">
        <v>630</v>
      </c>
      <c r="I46" s="401"/>
      <c r="J46" s="401"/>
      <c r="K46" s="401"/>
      <c r="L46" s="403"/>
      <c r="M46" s="312">
        <f t="shared" si="0"/>
        <v>630</v>
      </c>
      <c r="N46" s="277"/>
      <c r="O46" s="405"/>
      <c r="P46" s="405"/>
      <c r="Q46" s="287"/>
      <c r="R46" s="396"/>
      <c r="S46" s="270"/>
      <c r="T46" s="270"/>
    </row>
    <row r="47" spans="1:20" x14ac:dyDescent="0.15">
      <c r="A47" s="287" t="s">
        <v>612</v>
      </c>
      <c r="B47" s="580" t="s">
        <v>1163</v>
      </c>
      <c r="C47" s="581" t="s">
        <v>648</v>
      </c>
      <c r="D47" s="197" t="s">
        <v>737</v>
      </c>
      <c r="E47" s="198" t="s">
        <v>960</v>
      </c>
      <c r="F47" s="401"/>
      <c r="G47" s="401"/>
      <c r="H47" s="402">
        <v>1370</v>
      </c>
      <c r="I47" s="401"/>
      <c r="J47" s="401"/>
      <c r="K47" s="401"/>
      <c r="L47" s="403"/>
      <c r="M47" s="312">
        <f t="shared" si="0"/>
        <v>1370</v>
      </c>
      <c r="N47" s="277"/>
      <c r="O47" s="405"/>
      <c r="P47" s="405"/>
      <c r="Q47" s="287"/>
      <c r="R47" s="396"/>
      <c r="S47" s="270"/>
      <c r="T47" s="270"/>
    </row>
    <row r="48" spans="1:20" x14ac:dyDescent="0.15">
      <c r="A48" s="287" t="s">
        <v>612</v>
      </c>
      <c r="B48" s="580" t="s">
        <v>1163</v>
      </c>
      <c r="C48" s="581" t="s">
        <v>649</v>
      </c>
      <c r="D48" s="197" t="s">
        <v>1197</v>
      </c>
      <c r="E48" s="198" t="s">
        <v>1199</v>
      </c>
      <c r="F48" s="401"/>
      <c r="G48" s="401"/>
      <c r="H48" s="402">
        <v>1370</v>
      </c>
      <c r="I48" s="401"/>
      <c r="J48" s="401"/>
      <c r="K48" s="401"/>
      <c r="L48" s="403"/>
      <c r="M48" s="312">
        <f t="shared" si="0"/>
        <v>1370</v>
      </c>
      <c r="N48" s="277"/>
      <c r="O48" s="405"/>
      <c r="P48" s="405"/>
      <c r="Q48" s="287"/>
      <c r="R48" s="396"/>
      <c r="S48" s="270"/>
      <c r="T48" s="270"/>
    </row>
    <row r="49" spans="1:20" x14ac:dyDescent="0.15">
      <c r="A49" s="287" t="s">
        <v>612</v>
      </c>
      <c r="B49" s="580" t="s">
        <v>1163</v>
      </c>
      <c r="C49" s="581" t="s">
        <v>650</v>
      </c>
      <c r="D49" s="197" t="s">
        <v>789</v>
      </c>
      <c r="E49" s="198" t="s">
        <v>370</v>
      </c>
      <c r="F49" s="402">
        <v>50000</v>
      </c>
      <c r="G49" s="401"/>
      <c r="H49" s="401"/>
      <c r="I49" s="401"/>
      <c r="J49" s="401"/>
      <c r="K49" s="401"/>
      <c r="L49" s="406"/>
      <c r="M49" s="312">
        <f t="shared" si="0"/>
        <v>50000</v>
      </c>
      <c r="N49" s="277"/>
      <c r="O49" s="405"/>
      <c r="P49" s="405"/>
      <c r="Q49" s="287"/>
      <c r="R49" s="396"/>
      <c r="S49" s="270"/>
      <c r="T49" s="270"/>
    </row>
    <row r="50" spans="1:20" x14ac:dyDescent="0.15">
      <c r="A50" s="287" t="s">
        <v>612</v>
      </c>
      <c r="B50" s="580" t="s">
        <v>1163</v>
      </c>
      <c r="C50" s="581" t="s">
        <v>651</v>
      </c>
      <c r="D50" s="197" t="s">
        <v>831</v>
      </c>
      <c r="E50" s="198" t="s">
        <v>371</v>
      </c>
      <c r="F50" s="402">
        <v>44528</v>
      </c>
      <c r="G50" s="401"/>
      <c r="H50" s="401"/>
      <c r="I50" s="401"/>
      <c r="J50" s="401"/>
      <c r="K50" s="401"/>
      <c r="L50" s="403"/>
      <c r="M50" s="312">
        <f t="shared" si="0"/>
        <v>44528</v>
      </c>
      <c r="N50" s="277"/>
      <c r="O50" s="405"/>
      <c r="P50" s="405"/>
      <c r="Q50" s="287"/>
      <c r="R50" s="396"/>
      <c r="S50" s="270"/>
      <c r="T50" s="270"/>
    </row>
    <row r="51" spans="1:20" x14ac:dyDescent="0.15">
      <c r="A51" s="287" t="s">
        <v>612</v>
      </c>
      <c r="B51" s="580" t="s">
        <v>1163</v>
      </c>
      <c r="C51" s="581" t="s">
        <v>652</v>
      </c>
      <c r="D51" s="197" t="s">
        <v>831</v>
      </c>
      <c r="E51" s="198" t="s">
        <v>372</v>
      </c>
      <c r="F51" s="402">
        <v>4520</v>
      </c>
      <c r="G51" s="401"/>
      <c r="H51" s="401"/>
      <c r="I51" s="401"/>
      <c r="J51" s="401"/>
      <c r="K51" s="401"/>
      <c r="L51" s="406"/>
      <c r="M51" s="312">
        <f t="shared" si="0"/>
        <v>4520</v>
      </c>
      <c r="N51" s="277"/>
      <c r="O51" s="405"/>
      <c r="P51" s="405"/>
      <c r="Q51" s="287"/>
      <c r="R51" s="396"/>
      <c r="S51" s="270"/>
      <c r="T51" s="270"/>
    </row>
    <row r="52" spans="1:20" x14ac:dyDescent="0.15">
      <c r="A52" s="287" t="s">
        <v>612</v>
      </c>
      <c r="B52" s="580" t="s">
        <v>1167</v>
      </c>
      <c r="C52" s="581" t="s">
        <v>653</v>
      </c>
      <c r="D52" s="197" t="s">
        <v>738</v>
      </c>
      <c r="E52" s="198" t="s">
        <v>961</v>
      </c>
      <c r="F52" s="401">
        <v>3900</v>
      </c>
      <c r="G52" s="401"/>
      <c r="H52" s="401"/>
      <c r="I52" s="401"/>
      <c r="J52" s="401"/>
      <c r="K52" s="401"/>
      <c r="L52" s="402"/>
      <c r="M52" s="312">
        <f t="shared" si="0"/>
        <v>3900</v>
      </c>
      <c r="N52" s="277"/>
      <c r="O52" s="405"/>
      <c r="P52" s="405"/>
      <c r="Q52" s="287"/>
      <c r="R52" s="396"/>
      <c r="S52" s="270"/>
      <c r="T52" s="270"/>
    </row>
    <row r="53" spans="1:20" x14ac:dyDescent="0.15">
      <c r="A53" s="287" t="s">
        <v>612</v>
      </c>
      <c r="B53" s="580" t="s">
        <v>1163</v>
      </c>
      <c r="C53" s="581" t="s">
        <v>654</v>
      </c>
      <c r="D53" s="197" t="s">
        <v>739</v>
      </c>
      <c r="E53" s="198" t="s">
        <v>962</v>
      </c>
      <c r="F53" s="401">
        <v>30000</v>
      </c>
      <c r="G53" s="401"/>
      <c r="H53" s="401"/>
      <c r="I53" s="401"/>
      <c r="J53" s="401"/>
      <c r="K53" s="401"/>
      <c r="L53" s="402"/>
      <c r="M53" s="312">
        <f t="shared" si="0"/>
        <v>30000</v>
      </c>
      <c r="N53" s="277"/>
      <c r="O53" s="405"/>
      <c r="P53" s="405"/>
      <c r="Q53" s="287"/>
      <c r="R53" s="396"/>
      <c r="S53" s="270"/>
      <c r="T53" s="270"/>
    </row>
    <row r="54" spans="1:20" x14ac:dyDescent="0.15">
      <c r="A54" s="287" t="s">
        <v>612</v>
      </c>
      <c r="B54" s="580" t="s">
        <v>1163</v>
      </c>
      <c r="C54" s="581" t="s">
        <v>655</v>
      </c>
      <c r="D54" s="197" t="s">
        <v>790</v>
      </c>
      <c r="E54" s="198" t="s">
        <v>375</v>
      </c>
      <c r="F54" s="401">
        <v>16280</v>
      </c>
      <c r="G54" s="401"/>
      <c r="H54" s="401"/>
      <c r="I54" s="401"/>
      <c r="J54" s="401"/>
      <c r="K54" s="401"/>
      <c r="L54" s="402"/>
      <c r="M54" s="312">
        <f t="shared" si="0"/>
        <v>16280</v>
      </c>
      <c r="N54" s="277"/>
      <c r="O54" s="405"/>
      <c r="P54" s="405"/>
      <c r="Q54" s="287"/>
      <c r="R54" s="396"/>
      <c r="S54" s="270"/>
      <c r="T54" s="270"/>
    </row>
    <row r="55" spans="1:20" x14ac:dyDescent="0.15">
      <c r="A55" s="287" t="s">
        <v>612</v>
      </c>
      <c r="B55" s="580" t="s">
        <v>1163</v>
      </c>
      <c r="C55" s="581" t="s">
        <v>656</v>
      </c>
      <c r="D55" s="197" t="s">
        <v>740</v>
      </c>
      <c r="E55" s="198" t="s">
        <v>963</v>
      </c>
      <c r="F55" s="401"/>
      <c r="G55" s="401"/>
      <c r="H55" s="401"/>
      <c r="I55" s="401"/>
      <c r="J55" s="401"/>
      <c r="K55" s="401"/>
      <c r="L55" s="402">
        <v>3200</v>
      </c>
      <c r="M55" s="312">
        <f t="shared" si="0"/>
        <v>3200</v>
      </c>
      <c r="N55" s="277"/>
      <c r="O55" s="405"/>
      <c r="P55" s="405"/>
      <c r="Q55" s="287"/>
      <c r="R55" s="396"/>
      <c r="S55" s="270"/>
      <c r="T55" s="270"/>
    </row>
    <row r="56" spans="1:20" x14ac:dyDescent="0.15">
      <c r="A56" s="287" t="s">
        <v>612</v>
      </c>
      <c r="B56" s="580">
        <v>20190604</v>
      </c>
      <c r="C56" s="581" t="s">
        <v>624</v>
      </c>
      <c r="D56" s="197" t="s">
        <v>718</v>
      </c>
      <c r="E56" s="278" t="s">
        <v>964</v>
      </c>
      <c r="F56" s="401"/>
      <c r="G56" s="401"/>
      <c r="H56" s="401"/>
      <c r="I56" s="401"/>
      <c r="J56" s="401"/>
      <c r="K56" s="401"/>
      <c r="L56" s="404">
        <v>1124</v>
      </c>
      <c r="M56" s="312">
        <f t="shared" si="0"/>
        <v>1124</v>
      </c>
      <c r="N56" s="277"/>
      <c r="O56" s="405"/>
      <c r="P56" s="405"/>
      <c r="Q56" s="287"/>
      <c r="R56" s="396"/>
      <c r="S56" s="270"/>
      <c r="T56" s="270"/>
    </row>
    <row r="57" spans="1:20" x14ac:dyDescent="0.15">
      <c r="A57" s="287" t="s">
        <v>612</v>
      </c>
      <c r="B57" s="580">
        <v>20190617</v>
      </c>
      <c r="C57" s="581" t="s">
        <v>628</v>
      </c>
      <c r="D57" s="197" t="s">
        <v>721</v>
      </c>
      <c r="E57" s="278" t="s">
        <v>965</v>
      </c>
      <c r="F57" s="401"/>
      <c r="G57" s="401"/>
      <c r="H57" s="401"/>
      <c r="I57" s="401"/>
      <c r="J57" s="401"/>
      <c r="K57" s="401"/>
      <c r="L57" s="404">
        <v>600</v>
      </c>
      <c r="M57" s="312">
        <f t="shared" si="0"/>
        <v>600</v>
      </c>
      <c r="N57" s="277"/>
      <c r="O57" s="405"/>
      <c r="P57" s="405"/>
      <c r="Q57" s="287"/>
      <c r="R57" s="396"/>
      <c r="S57" s="270"/>
      <c r="T57" s="270"/>
    </row>
    <row r="58" spans="1:20" x14ac:dyDescent="0.15">
      <c r="A58" s="287" t="s">
        <v>612</v>
      </c>
      <c r="B58" s="580" t="s">
        <v>1170</v>
      </c>
      <c r="C58" s="581" t="s">
        <v>657</v>
      </c>
      <c r="D58" s="197" t="s">
        <v>741</v>
      </c>
      <c r="E58" s="198" t="s">
        <v>966</v>
      </c>
      <c r="F58" s="401"/>
      <c r="G58" s="401"/>
      <c r="H58" s="401"/>
      <c r="I58" s="401"/>
      <c r="J58" s="401"/>
      <c r="K58" s="401"/>
      <c r="L58" s="402">
        <v>2700</v>
      </c>
      <c r="M58" s="312">
        <f t="shared" si="0"/>
        <v>2700</v>
      </c>
      <c r="N58" s="277"/>
      <c r="O58" s="405"/>
      <c r="P58" s="405"/>
      <c r="Q58" s="287"/>
      <c r="R58" s="396"/>
      <c r="S58" s="270"/>
      <c r="T58" s="270"/>
    </row>
    <row r="59" spans="1:20" x14ac:dyDescent="0.15">
      <c r="A59" s="287" t="s">
        <v>612</v>
      </c>
      <c r="B59" s="580" t="s">
        <v>1163</v>
      </c>
      <c r="C59" s="581" t="s">
        <v>658</v>
      </c>
      <c r="D59" s="197" t="s">
        <v>742</v>
      </c>
      <c r="E59" s="198" t="s">
        <v>967</v>
      </c>
      <c r="F59" s="401"/>
      <c r="G59" s="401"/>
      <c r="H59" s="401"/>
      <c r="I59" s="401"/>
      <c r="J59" s="401"/>
      <c r="K59" s="401"/>
      <c r="L59" s="402">
        <v>20000</v>
      </c>
      <c r="M59" s="312">
        <f t="shared" si="0"/>
        <v>20000</v>
      </c>
      <c r="N59" s="277"/>
      <c r="O59" s="405"/>
      <c r="P59" s="405"/>
      <c r="Q59" s="287"/>
      <c r="R59" s="396"/>
      <c r="S59" s="270"/>
      <c r="T59" s="270"/>
    </row>
    <row r="60" spans="1:20" x14ac:dyDescent="0.15">
      <c r="A60" s="287" t="s">
        <v>612</v>
      </c>
      <c r="B60" s="580" t="s">
        <v>1163</v>
      </c>
      <c r="C60" s="581" t="s">
        <v>659</v>
      </c>
      <c r="D60" s="197" t="s">
        <v>743</v>
      </c>
      <c r="E60" s="198" t="s">
        <v>968</v>
      </c>
      <c r="F60" s="401"/>
      <c r="G60" s="401"/>
      <c r="H60" s="401"/>
      <c r="I60" s="401"/>
      <c r="J60" s="401"/>
      <c r="K60" s="401"/>
      <c r="L60" s="402">
        <v>20892</v>
      </c>
      <c r="M60" s="312">
        <f t="shared" si="0"/>
        <v>20892</v>
      </c>
      <c r="N60" s="277"/>
      <c r="O60" s="405"/>
      <c r="P60" s="405"/>
      <c r="Q60" s="287"/>
      <c r="R60" s="396"/>
      <c r="S60" s="270"/>
      <c r="T60" s="270"/>
    </row>
    <row r="61" spans="1:20" x14ac:dyDescent="0.15">
      <c r="A61" s="287" t="s">
        <v>612</v>
      </c>
      <c r="B61" s="580" t="s">
        <v>1170</v>
      </c>
      <c r="C61" s="581" t="s">
        <v>660</v>
      </c>
      <c r="D61" s="197" t="s">
        <v>744</v>
      </c>
      <c r="E61" s="198" t="s">
        <v>969</v>
      </c>
      <c r="F61" s="401"/>
      <c r="G61" s="401"/>
      <c r="H61" s="401"/>
      <c r="I61" s="401"/>
      <c r="J61" s="401"/>
      <c r="K61" s="401"/>
      <c r="L61" s="402">
        <v>1446</v>
      </c>
      <c r="M61" s="312">
        <f t="shared" si="0"/>
        <v>1446</v>
      </c>
      <c r="N61" s="277"/>
      <c r="O61" s="405"/>
      <c r="P61" s="405"/>
      <c r="Q61" s="287"/>
      <c r="R61" s="396"/>
      <c r="S61" s="270"/>
      <c r="T61" s="270"/>
    </row>
    <row r="62" spans="1:20" x14ac:dyDescent="0.15">
      <c r="A62" s="287" t="s">
        <v>612</v>
      </c>
      <c r="B62" s="580" t="s">
        <v>1163</v>
      </c>
      <c r="C62" s="581" t="s">
        <v>661</v>
      </c>
      <c r="D62" s="197" t="s">
        <v>745</v>
      </c>
      <c r="E62" s="198" t="s">
        <v>970</v>
      </c>
      <c r="F62" s="401"/>
      <c r="G62" s="401"/>
      <c r="H62" s="401"/>
      <c r="I62" s="401"/>
      <c r="J62" s="401"/>
      <c r="K62" s="401"/>
      <c r="L62" s="402">
        <v>12987</v>
      </c>
      <c r="M62" s="312">
        <f t="shared" si="0"/>
        <v>12987</v>
      </c>
      <c r="N62" s="277"/>
      <c r="O62" s="405"/>
      <c r="P62" s="405"/>
      <c r="Q62" s="287"/>
      <c r="R62" s="396"/>
      <c r="S62" s="270"/>
      <c r="T62" s="270"/>
    </row>
    <row r="63" spans="1:20" x14ac:dyDescent="0.15">
      <c r="A63" s="287" t="s">
        <v>612</v>
      </c>
      <c r="B63" s="580" t="s">
        <v>1163</v>
      </c>
      <c r="C63" s="581" t="s">
        <v>662</v>
      </c>
      <c r="D63" s="197" t="s">
        <v>746</v>
      </c>
      <c r="E63" s="198" t="s">
        <v>972</v>
      </c>
      <c r="F63" s="401"/>
      <c r="G63" s="401"/>
      <c r="H63" s="401"/>
      <c r="I63" s="401"/>
      <c r="J63" s="401"/>
      <c r="K63" s="401"/>
      <c r="L63" s="402">
        <v>9179</v>
      </c>
      <c r="M63" s="312">
        <f t="shared" si="0"/>
        <v>9179</v>
      </c>
      <c r="N63" s="277"/>
      <c r="O63" s="405"/>
      <c r="P63" s="405"/>
      <c r="Q63" s="287"/>
      <c r="R63" s="396"/>
      <c r="S63" s="270"/>
      <c r="T63" s="270"/>
    </row>
    <row r="64" spans="1:20" x14ac:dyDescent="0.15">
      <c r="A64" s="287" t="s">
        <v>612</v>
      </c>
      <c r="B64" s="580" t="s">
        <v>1163</v>
      </c>
      <c r="C64" s="581" t="s">
        <v>663</v>
      </c>
      <c r="D64" s="197" t="s">
        <v>747</v>
      </c>
      <c r="E64" s="198" t="s">
        <v>971</v>
      </c>
      <c r="F64" s="401"/>
      <c r="G64" s="401"/>
      <c r="H64" s="401"/>
      <c r="I64" s="401"/>
      <c r="J64" s="401"/>
      <c r="K64" s="401"/>
      <c r="L64" s="402">
        <v>22568.5</v>
      </c>
      <c r="M64" s="312">
        <f t="shared" si="0"/>
        <v>22568.5</v>
      </c>
      <c r="N64" s="277"/>
      <c r="O64" s="405"/>
      <c r="P64" s="405"/>
      <c r="Q64" s="287"/>
      <c r="R64" s="396"/>
      <c r="S64" s="270"/>
      <c r="T64" s="270"/>
    </row>
    <row r="65" spans="1:20" x14ac:dyDescent="0.15">
      <c r="A65" s="287" t="s">
        <v>612</v>
      </c>
      <c r="B65" s="580" t="s">
        <v>1163</v>
      </c>
      <c r="C65" s="581" t="s">
        <v>664</v>
      </c>
      <c r="D65" s="197" t="s">
        <v>748</v>
      </c>
      <c r="E65" s="198" t="s">
        <v>973</v>
      </c>
      <c r="F65" s="401"/>
      <c r="G65" s="401"/>
      <c r="H65" s="401"/>
      <c r="I65" s="401"/>
      <c r="J65" s="401"/>
      <c r="K65" s="401"/>
      <c r="L65" s="402">
        <v>23651.5</v>
      </c>
      <c r="M65" s="312">
        <f t="shared" si="0"/>
        <v>23651.5</v>
      </c>
      <c r="N65" s="277"/>
      <c r="O65" s="405"/>
      <c r="P65" s="405"/>
      <c r="Q65" s="287"/>
      <c r="R65" s="396"/>
      <c r="S65" s="270"/>
      <c r="T65" s="270"/>
    </row>
    <row r="66" spans="1:20" x14ac:dyDescent="0.15">
      <c r="A66" s="287" t="s">
        <v>612</v>
      </c>
      <c r="B66" s="580" t="s">
        <v>1173</v>
      </c>
      <c r="C66" s="581" t="s">
        <v>665</v>
      </c>
      <c r="D66" s="197" t="s">
        <v>749</v>
      </c>
      <c r="E66" s="198" t="s">
        <v>974</v>
      </c>
      <c r="F66" s="401"/>
      <c r="G66" s="401"/>
      <c r="H66" s="401"/>
      <c r="I66" s="401"/>
      <c r="J66" s="401"/>
      <c r="K66" s="401"/>
      <c r="L66" s="402">
        <v>7000</v>
      </c>
      <c r="M66" s="312">
        <f t="shared" si="0"/>
        <v>7000</v>
      </c>
      <c r="N66" s="277"/>
      <c r="O66" s="405"/>
      <c r="P66" s="405"/>
      <c r="Q66" s="287"/>
      <c r="R66" s="396"/>
      <c r="S66" s="270"/>
      <c r="T66" s="270"/>
    </row>
    <row r="67" spans="1:20" x14ac:dyDescent="0.15">
      <c r="A67" s="287" t="s">
        <v>612</v>
      </c>
      <c r="B67" s="580" t="s">
        <v>1174</v>
      </c>
      <c r="C67" s="581" t="s">
        <v>666</v>
      </c>
      <c r="D67" s="197" t="s">
        <v>785</v>
      </c>
      <c r="E67" s="198" t="s">
        <v>975</v>
      </c>
      <c r="F67" s="401"/>
      <c r="G67" s="401"/>
      <c r="H67" s="401"/>
      <c r="I67" s="401"/>
      <c r="J67" s="401"/>
      <c r="K67" s="401"/>
      <c r="L67" s="402">
        <v>34475</v>
      </c>
      <c r="M67" s="312">
        <f t="shared" si="0"/>
        <v>34475</v>
      </c>
      <c r="N67" s="277"/>
      <c r="O67" s="405"/>
      <c r="P67" s="405"/>
      <c r="Q67" s="287"/>
      <c r="R67" s="396"/>
      <c r="S67" s="270"/>
      <c r="T67" s="270"/>
    </row>
    <row r="68" spans="1:20" x14ac:dyDescent="0.15">
      <c r="A68" s="287" t="s">
        <v>612</v>
      </c>
      <c r="B68" s="580">
        <v>20190917</v>
      </c>
      <c r="C68" s="581" t="s">
        <v>667</v>
      </c>
      <c r="D68" s="197" t="s">
        <v>750</v>
      </c>
      <c r="E68" s="278" t="s">
        <v>976</v>
      </c>
      <c r="F68" s="401"/>
      <c r="G68" s="401"/>
      <c r="H68" s="401"/>
      <c r="I68" s="401"/>
      <c r="J68" s="401"/>
      <c r="K68" s="401"/>
      <c r="L68" s="404">
        <v>3000</v>
      </c>
      <c r="M68" s="312">
        <f t="shared" si="0"/>
        <v>3000</v>
      </c>
      <c r="N68" s="277"/>
      <c r="O68" s="405"/>
      <c r="P68" s="405"/>
      <c r="Q68" s="287"/>
      <c r="R68" s="396"/>
      <c r="S68" s="270"/>
      <c r="T68" s="270"/>
    </row>
    <row r="69" spans="1:20" x14ac:dyDescent="0.15">
      <c r="A69" s="287" t="s">
        <v>612</v>
      </c>
      <c r="B69" s="580">
        <v>20190624</v>
      </c>
      <c r="C69" s="581" t="s">
        <v>668</v>
      </c>
      <c r="D69" s="197" t="s">
        <v>751</v>
      </c>
      <c r="E69" s="278" t="s">
        <v>977</v>
      </c>
      <c r="F69" s="401"/>
      <c r="G69" s="401"/>
      <c r="H69" s="401"/>
      <c r="I69" s="401"/>
      <c r="J69" s="401"/>
      <c r="K69" s="401"/>
      <c r="L69" s="404">
        <v>28000</v>
      </c>
      <c r="M69" s="312">
        <f t="shared" si="0"/>
        <v>28000</v>
      </c>
      <c r="N69" s="277"/>
      <c r="O69" s="405"/>
      <c r="P69" s="405"/>
      <c r="Q69" s="287"/>
      <c r="R69" s="396"/>
      <c r="S69" s="270"/>
      <c r="T69" s="270"/>
    </row>
    <row r="70" spans="1:20" x14ac:dyDescent="0.15">
      <c r="A70" s="287" t="s">
        <v>612</v>
      </c>
      <c r="B70" s="580" t="s">
        <v>1175</v>
      </c>
      <c r="C70" s="581" t="s">
        <v>669</v>
      </c>
      <c r="D70" s="197" t="s">
        <v>752</v>
      </c>
      <c r="E70" s="198" t="s">
        <v>978</v>
      </c>
      <c r="F70" s="401"/>
      <c r="G70" s="401"/>
      <c r="H70" s="401"/>
      <c r="I70" s="401"/>
      <c r="J70" s="401"/>
      <c r="K70" s="401"/>
      <c r="L70" s="402">
        <v>10000</v>
      </c>
      <c r="M70" s="312">
        <f t="shared" si="0"/>
        <v>10000</v>
      </c>
      <c r="N70" s="277"/>
      <c r="O70" s="405"/>
      <c r="P70" s="405"/>
      <c r="Q70" s="287"/>
      <c r="R70" s="396"/>
      <c r="S70" s="270"/>
      <c r="T70" s="270"/>
    </row>
    <row r="71" spans="1:20" x14ac:dyDescent="0.15">
      <c r="A71" s="287" t="s">
        <v>612</v>
      </c>
      <c r="B71" s="580">
        <v>20190604</v>
      </c>
      <c r="C71" s="581" t="s">
        <v>670</v>
      </c>
      <c r="D71" s="197" t="s">
        <v>753</v>
      </c>
      <c r="E71" s="278" t="s">
        <v>979</v>
      </c>
      <c r="F71" s="401"/>
      <c r="G71" s="401"/>
      <c r="H71" s="401"/>
      <c r="I71" s="401"/>
      <c r="J71" s="401"/>
      <c r="K71" s="401"/>
      <c r="L71" s="404">
        <v>39658</v>
      </c>
      <c r="M71" s="312">
        <f t="shared" ref="M71:M134" si="1">SUM(F71:L71)</f>
        <v>39658</v>
      </c>
      <c r="N71" s="277"/>
      <c r="O71" s="405"/>
      <c r="P71" s="405"/>
      <c r="Q71" s="287"/>
      <c r="R71" s="396"/>
      <c r="S71" s="270"/>
      <c r="T71" s="270"/>
    </row>
    <row r="72" spans="1:20" x14ac:dyDescent="0.15">
      <c r="A72" s="287" t="s">
        <v>612</v>
      </c>
      <c r="B72" s="580">
        <v>20191203</v>
      </c>
      <c r="C72" s="581" t="s">
        <v>671</v>
      </c>
      <c r="D72" s="197" t="s">
        <v>754</v>
      </c>
      <c r="E72" s="278" t="s">
        <v>981</v>
      </c>
      <c r="F72" s="401"/>
      <c r="G72" s="401"/>
      <c r="H72" s="401"/>
      <c r="I72" s="401"/>
      <c r="J72" s="403">
        <v>16120</v>
      </c>
      <c r="K72" s="403">
        <v>309400</v>
      </c>
      <c r="L72" s="403">
        <v>71500</v>
      </c>
      <c r="M72" s="312">
        <f t="shared" si="1"/>
        <v>397020</v>
      </c>
      <c r="N72" s="277"/>
      <c r="O72" s="405"/>
      <c r="P72" s="405"/>
      <c r="Q72" s="287"/>
      <c r="R72" s="396"/>
      <c r="S72" s="270"/>
      <c r="T72" s="270"/>
    </row>
    <row r="73" spans="1:20" x14ac:dyDescent="0.15">
      <c r="A73" s="287" t="s">
        <v>612</v>
      </c>
      <c r="B73" s="580">
        <v>20191216</v>
      </c>
      <c r="C73" s="581" t="s">
        <v>672</v>
      </c>
      <c r="D73" s="197" t="s">
        <v>755</v>
      </c>
      <c r="E73" s="278" t="s">
        <v>983</v>
      </c>
      <c r="F73" s="401"/>
      <c r="G73" s="401"/>
      <c r="H73" s="401"/>
      <c r="I73" s="401"/>
      <c r="J73" s="407">
        <v>801735</v>
      </c>
      <c r="K73" s="403">
        <v>36713.25</v>
      </c>
      <c r="L73" s="403">
        <v>6800</v>
      </c>
      <c r="M73" s="312">
        <f t="shared" si="1"/>
        <v>845248.25</v>
      </c>
      <c r="N73" s="277"/>
      <c r="O73" s="405"/>
      <c r="P73" s="405"/>
      <c r="Q73" s="287"/>
      <c r="R73" s="396"/>
      <c r="S73" s="270"/>
      <c r="T73" s="270"/>
    </row>
    <row r="74" spans="1:20" x14ac:dyDescent="0.15">
      <c r="A74" s="287" t="s">
        <v>612</v>
      </c>
      <c r="B74" s="580" t="s">
        <v>1167</v>
      </c>
      <c r="C74" s="581" t="s">
        <v>673</v>
      </c>
      <c r="D74" s="197" t="s">
        <v>756</v>
      </c>
      <c r="E74" s="198" t="s">
        <v>984</v>
      </c>
      <c r="F74" s="401"/>
      <c r="G74" s="401"/>
      <c r="H74" s="401"/>
      <c r="I74" s="401"/>
      <c r="J74" s="401"/>
      <c r="K74" s="402">
        <v>44486.75</v>
      </c>
      <c r="L74" s="403"/>
      <c r="M74" s="312">
        <f t="shared" si="1"/>
        <v>44486.75</v>
      </c>
      <c r="N74" s="277"/>
      <c r="O74" s="405"/>
      <c r="P74" s="405"/>
      <c r="Q74" s="287"/>
      <c r="R74" s="396"/>
      <c r="S74" s="270"/>
      <c r="T74" s="270"/>
    </row>
    <row r="75" spans="1:20" x14ac:dyDescent="0.15">
      <c r="A75" s="287" t="s">
        <v>612</v>
      </c>
      <c r="B75" s="580">
        <v>20191212</v>
      </c>
      <c r="C75" s="581" t="s">
        <v>674</v>
      </c>
      <c r="D75" s="197" t="s">
        <v>757</v>
      </c>
      <c r="E75" s="278" t="s">
        <v>986</v>
      </c>
      <c r="F75" s="401"/>
      <c r="G75" s="401"/>
      <c r="H75" s="401"/>
      <c r="I75" s="401"/>
      <c r="J75" s="407">
        <v>578367.5</v>
      </c>
      <c r="K75" s="403">
        <v>149000</v>
      </c>
      <c r="L75" s="403"/>
      <c r="M75" s="312">
        <f t="shared" si="1"/>
        <v>727367.5</v>
      </c>
      <c r="N75" s="277"/>
      <c r="O75" s="405"/>
      <c r="P75" s="405"/>
      <c r="Q75" s="287"/>
      <c r="R75" s="396"/>
      <c r="S75" s="270"/>
      <c r="T75" s="270"/>
    </row>
    <row r="76" spans="1:20" x14ac:dyDescent="0.15">
      <c r="A76" s="287" t="s">
        <v>612</v>
      </c>
      <c r="B76" s="580">
        <v>20191212</v>
      </c>
      <c r="C76" s="581" t="s">
        <v>675</v>
      </c>
      <c r="D76" s="197" t="s">
        <v>757</v>
      </c>
      <c r="E76" s="278" t="s">
        <v>988</v>
      </c>
      <c r="F76" s="401"/>
      <c r="G76" s="401"/>
      <c r="H76" s="401"/>
      <c r="I76" s="401"/>
      <c r="J76" s="407">
        <v>968315</v>
      </c>
      <c r="K76" s="403">
        <v>183750</v>
      </c>
      <c r="L76" s="403"/>
      <c r="M76" s="312">
        <f t="shared" si="1"/>
        <v>1152065</v>
      </c>
      <c r="N76" s="277"/>
      <c r="O76" s="405"/>
      <c r="P76" s="405"/>
      <c r="Q76" s="287"/>
      <c r="R76" s="396"/>
      <c r="S76" s="270"/>
      <c r="T76" s="270"/>
    </row>
    <row r="77" spans="1:20" x14ac:dyDescent="0.15">
      <c r="A77" s="287" t="s">
        <v>612</v>
      </c>
      <c r="B77" s="580" t="s">
        <v>1167</v>
      </c>
      <c r="C77" s="581" t="s">
        <v>676</v>
      </c>
      <c r="D77" s="197" t="s">
        <v>756</v>
      </c>
      <c r="E77" s="198" t="s">
        <v>989</v>
      </c>
      <c r="F77" s="401"/>
      <c r="G77" s="401"/>
      <c r="H77" s="401"/>
      <c r="I77" s="401"/>
      <c r="J77" s="402">
        <v>72632.5</v>
      </c>
      <c r="K77" s="401"/>
      <c r="L77" s="403"/>
      <c r="M77" s="312">
        <f t="shared" si="1"/>
        <v>72632.5</v>
      </c>
      <c r="N77" s="277"/>
      <c r="O77" s="405"/>
      <c r="P77" s="405"/>
      <c r="Q77" s="287"/>
      <c r="R77" s="396"/>
      <c r="S77" s="270"/>
      <c r="T77" s="270"/>
    </row>
    <row r="78" spans="1:20" x14ac:dyDescent="0.15">
      <c r="A78" s="287" t="s">
        <v>612</v>
      </c>
      <c r="B78" s="580" t="s">
        <v>1167</v>
      </c>
      <c r="C78" s="581" t="s">
        <v>677</v>
      </c>
      <c r="D78" s="197" t="s">
        <v>756</v>
      </c>
      <c r="E78" s="198" t="s">
        <v>990</v>
      </c>
      <c r="F78" s="401"/>
      <c r="G78" s="401"/>
      <c r="H78" s="401"/>
      <c r="I78" s="401"/>
      <c r="J78" s="402">
        <v>26285</v>
      </c>
      <c r="K78" s="401"/>
      <c r="L78" s="403"/>
      <c r="M78" s="312">
        <f t="shared" si="1"/>
        <v>26285</v>
      </c>
      <c r="N78" s="277"/>
      <c r="O78" s="405"/>
      <c r="P78" s="405"/>
      <c r="Q78" s="287"/>
      <c r="R78" s="396"/>
      <c r="S78" s="270"/>
      <c r="T78" s="270"/>
    </row>
    <row r="79" spans="1:20" x14ac:dyDescent="0.15">
      <c r="A79" s="287" t="s">
        <v>612</v>
      </c>
      <c r="B79" s="580">
        <v>20191212</v>
      </c>
      <c r="C79" s="581" t="s">
        <v>678</v>
      </c>
      <c r="D79" s="197" t="s">
        <v>758</v>
      </c>
      <c r="E79" s="280" t="s">
        <v>992</v>
      </c>
      <c r="F79" s="401"/>
      <c r="G79" s="401"/>
      <c r="H79" s="401"/>
      <c r="I79" s="401"/>
      <c r="J79" s="407">
        <v>12508.8</v>
      </c>
      <c r="K79" s="403"/>
      <c r="L79" s="403">
        <v>2600</v>
      </c>
      <c r="M79" s="312">
        <f t="shared" si="1"/>
        <v>15108.8</v>
      </c>
      <c r="N79" s="277"/>
      <c r="O79" s="405"/>
      <c r="P79" s="405"/>
      <c r="Q79" s="287"/>
      <c r="R79" s="396"/>
      <c r="S79" s="270"/>
      <c r="T79" s="270"/>
    </row>
    <row r="80" spans="1:20" x14ac:dyDescent="0.15">
      <c r="A80" s="287" t="s">
        <v>612</v>
      </c>
      <c r="B80" s="580">
        <v>20191212</v>
      </c>
      <c r="C80" s="581" t="s">
        <v>679</v>
      </c>
      <c r="D80" s="197" t="s">
        <v>758</v>
      </c>
      <c r="E80" s="280" t="s">
        <v>994</v>
      </c>
      <c r="F80" s="401"/>
      <c r="G80" s="401"/>
      <c r="H80" s="401"/>
      <c r="I80" s="401"/>
      <c r="J80" s="408">
        <v>21178.82</v>
      </c>
      <c r="K80" s="403"/>
      <c r="L80" s="403">
        <v>4000</v>
      </c>
      <c r="M80" s="312">
        <f t="shared" si="1"/>
        <v>25178.82</v>
      </c>
      <c r="N80" s="277"/>
      <c r="O80" s="405"/>
      <c r="P80" s="405"/>
      <c r="Q80" s="287"/>
      <c r="R80" s="396"/>
      <c r="S80" s="270"/>
      <c r="T80" s="270"/>
    </row>
    <row r="81" spans="1:20" x14ac:dyDescent="0.15">
      <c r="A81" s="287" t="s">
        <v>612</v>
      </c>
      <c r="B81" s="580">
        <v>20191212</v>
      </c>
      <c r="C81" s="581" t="s">
        <v>680</v>
      </c>
      <c r="D81" s="197" t="s">
        <v>758</v>
      </c>
      <c r="E81" s="280" t="s">
        <v>996</v>
      </c>
      <c r="F81" s="401"/>
      <c r="G81" s="401"/>
      <c r="H81" s="401"/>
      <c r="I81" s="401"/>
      <c r="J81" s="408">
        <v>30256.379999999997</v>
      </c>
      <c r="K81" s="403"/>
      <c r="L81" s="403">
        <v>5000</v>
      </c>
      <c r="M81" s="312">
        <f t="shared" si="1"/>
        <v>35256.379999999997</v>
      </c>
      <c r="N81" s="277"/>
      <c r="O81" s="405"/>
      <c r="P81" s="405"/>
      <c r="Q81" s="287"/>
      <c r="R81" s="396"/>
      <c r="S81" s="270"/>
      <c r="T81" s="270"/>
    </row>
    <row r="82" spans="1:20" x14ac:dyDescent="0.15">
      <c r="A82" s="287" t="s">
        <v>612</v>
      </c>
      <c r="B82" s="580" t="s">
        <v>1163</v>
      </c>
      <c r="C82" s="581" t="s">
        <v>681</v>
      </c>
      <c r="D82" s="197" t="s">
        <v>579</v>
      </c>
      <c r="E82" s="198" t="s">
        <v>997</v>
      </c>
      <c r="F82" s="401"/>
      <c r="G82" s="401"/>
      <c r="H82" s="401"/>
      <c r="I82" s="401"/>
      <c r="J82" s="402">
        <v>795.2</v>
      </c>
      <c r="K82" s="401"/>
      <c r="L82" s="403"/>
      <c r="M82" s="312">
        <f t="shared" si="1"/>
        <v>795.2</v>
      </c>
      <c r="N82" s="277"/>
      <c r="O82" s="405"/>
      <c r="P82" s="405"/>
      <c r="Q82" s="287"/>
      <c r="R82" s="396"/>
      <c r="S82" s="270"/>
      <c r="T82" s="270"/>
    </row>
    <row r="83" spans="1:20" x14ac:dyDescent="0.15">
      <c r="A83" s="287" t="s">
        <v>612</v>
      </c>
      <c r="B83" s="580" t="s">
        <v>1163</v>
      </c>
      <c r="C83" s="581" t="s">
        <v>682</v>
      </c>
      <c r="D83" s="197" t="s">
        <v>579</v>
      </c>
      <c r="E83" s="198" t="s">
        <v>998</v>
      </c>
      <c r="F83" s="401"/>
      <c r="G83" s="401"/>
      <c r="H83" s="401"/>
      <c r="I83" s="401"/>
      <c r="J83" s="402">
        <v>1325.3</v>
      </c>
      <c r="K83" s="401"/>
      <c r="L83" s="403"/>
      <c r="M83" s="312">
        <f t="shared" si="1"/>
        <v>1325.3</v>
      </c>
      <c r="N83" s="277"/>
      <c r="O83" s="405"/>
      <c r="P83" s="405"/>
      <c r="Q83" s="287"/>
      <c r="R83" s="396"/>
      <c r="S83" s="270"/>
      <c r="T83" s="270"/>
    </row>
    <row r="84" spans="1:20" x14ac:dyDescent="0.15">
      <c r="A84" s="287" t="s">
        <v>612</v>
      </c>
      <c r="B84" s="580" t="s">
        <v>1163</v>
      </c>
      <c r="C84" s="581" t="s">
        <v>683</v>
      </c>
      <c r="D84" s="197" t="s">
        <v>579</v>
      </c>
      <c r="E84" s="198" t="s">
        <v>999</v>
      </c>
      <c r="F84" s="401"/>
      <c r="G84" s="401"/>
      <c r="H84" s="401"/>
      <c r="I84" s="401"/>
      <c r="J84" s="402">
        <v>1855.5</v>
      </c>
      <c r="K84" s="401"/>
      <c r="L84" s="403"/>
      <c r="M84" s="312">
        <f t="shared" si="1"/>
        <v>1855.5</v>
      </c>
      <c r="N84" s="277"/>
      <c r="O84" s="405"/>
      <c r="P84" s="405"/>
      <c r="Q84" s="287"/>
      <c r="R84" s="396"/>
      <c r="S84" s="270"/>
      <c r="T84" s="270"/>
    </row>
    <row r="85" spans="1:20" x14ac:dyDescent="0.15">
      <c r="A85" s="287" t="s">
        <v>612</v>
      </c>
      <c r="B85" s="580" t="s">
        <v>1176</v>
      </c>
      <c r="C85" s="581" t="s">
        <v>684</v>
      </c>
      <c r="D85" s="197" t="s">
        <v>759</v>
      </c>
      <c r="E85" s="198" t="s">
        <v>1000</v>
      </c>
      <c r="F85" s="401"/>
      <c r="G85" s="401"/>
      <c r="H85" s="401"/>
      <c r="I85" s="401"/>
      <c r="J85" s="401"/>
      <c r="K85" s="402">
        <v>110000</v>
      </c>
      <c r="L85" s="403"/>
      <c r="M85" s="312">
        <f t="shared" si="1"/>
        <v>110000</v>
      </c>
      <c r="N85" s="277"/>
      <c r="O85" s="405"/>
      <c r="P85" s="405"/>
      <c r="Q85" s="287"/>
      <c r="R85" s="396"/>
      <c r="S85" s="270"/>
      <c r="T85" s="270"/>
    </row>
    <row r="86" spans="1:20" x14ac:dyDescent="0.15">
      <c r="A86" s="287" t="s">
        <v>612</v>
      </c>
      <c r="B86" s="580" t="s">
        <v>1176</v>
      </c>
      <c r="C86" s="581" t="s">
        <v>685</v>
      </c>
      <c r="D86" s="197" t="s">
        <v>759</v>
      </c>
      <c r="E86" s="198" t="s">
        <v>1001</v>
      </c>
      <c r="F86" s="401"/>
      <c r="G86" s="401"/>
      <c r="H86" s="401"/>
      <c r="I86" s="401"/>
      <c r="J86" s="401"/>
      <c r="K86" s="402">
        <v>90000</v>
      </c>
      <c r="L86" s="403"/>
      <c r="M86" s="312">
        <f t="shared" si="1"/>
        <v>90000</v>
      </c>
      <c r="N86" s="277"/>
      <c r="O86" s="405"/>
      <c r="P86" s="405"/>
      <c r="Q86" s="287"/>
      <c r="R86" s="396"/>
      <c r="S86" s="270"/>
      <c r="T86" s="270"/>
    </row>
    <row r="87" spans="1:20" x14ac:dyDescent="0.15">
      <c r="A87" s="287" t="s">
        <v>612</v>
      </c>
      <c r="B87" s="580" t="s">
        <v>1176</v>
      </c>
      <c r="C87" s="581" t="s">
        <v>686</v>
      </c>
      <c r="D87" s="197" t="s">
        <v>759</v>
      </c>
      <c r="E87" s="198" t="s">
        <v>1002</v>
      </c>
      <c r="F87" s="401"/>
      <c r="G87" s="401"/>
      <c r="H87" s="401"/>
      <c r="I87" s="401"/>
      <c r="J87" s="401"/>
      <c r="K87" s="402">
        <v>90000</v>
      </c>
      <c r="L87" s="403"/>
      <c r="M87" s="312">
        <f t="shared" si="1"/>
        <v>90000</v>
      </c>
      <c r="N87" s="277"/>
      <c r="O87" s="405"/>
      <c r="P87" s="405"/>
      <c r="Q87" s="287"/>
      <c r="R87" s="396"/>
      <c r="S87" s="270"/>
      <c r="T87" s="270"/>
    </row>
    <row r="88" spans="1:20" x14ac:dyDescent="0.15">
      <c r="A88" s="287" t="s">
        <v>612</v>
      </c>
      <c r="B88" s="580" t="s">
        <v>1176</v>
      </c>
      <c r="C88" s="581" t="s">
        <v>687</v>
      </c>
      <c r="D88" s="197" t="s">
        <v>759</v>
      </c>
      <c r="E88" s="198" t="s">
        <v>1003</v>
      </c>
      <c r="F88" s="401"/>
      <c r="G88" s="401"/>
      <c r="H88" s="401"/>
      <c r="I88" s="401"/>
      <c r="J88" s="401"/>
      <c r="K88" s="402">
        <v>132750</v>
      </c>
      <c r="L88" s="403"/>
      <c r="M88" s="312">
        <f t="shared" si="1"/>
        <v>132750</v>
      </c>
      <c r="N88" s="277"/>
      <c r="O88" s="405"/>
      <c r="P88" s="405"/>
      <c r="Q88" s="287"/>
      <c r="R88" s="396"/>
      <c r="S88" s="270"/>
      <c r="T88" s="270"/>
    </row>
    <row r="89" spans="1:20" x14ac:dyDescent="0.15">
      <c r="A89" s="287" t="s">
        <v>612</v>
      </c>
      <c r="B89" s="580" t="s">
        <v>1166</v>
      </c>
      <c r="C89" s="581" t="s">
        <v>688</v>
      </c>
      <c r="D89" s="197" t="s">
        <v>760</v>
      </c>
      <c r="E89" s="198" t="s">
        <v>1004</v>
      </c>
      <c r="F89" s="401"/>
      <c r="G89" s="401"/>
      <c r="H89" s="401"/>
      <c r="I89" s="401"/>
      <c r="J89" s="401"/>
      <c r="K89" s="401"/>
      <c r="L89" s="408">
        <v>14256.2</v>
      </c>
      <c r="M89" s="312">
        <f t="shared" si="1"/>
        <v>14256.2</v>
      </c>
      <c r="N89" s="277"/>
      <c r="O89" s="405"/>
      <c r="P89" s="405"/>
      <c r="Q89" s="287"/>
      <c r="R89" s="396"/>
      <c r="S89" s="270"/>
      <c r="T89" s="270"/>
    </row>
    <row r="90" spans="1:20" x14ac:dyDescent="0.15">
      <c r="A90" s="287" t="s">
        <v>612</v>
      </c>
      <c r="B90" s="580" t="s">
        <v>1166</v>
      </c>
      <c r="C90" s="581" t="s">
        <v>689</v>
      </c>
      <c r="D90" s="197" t="s">
        <v>760</v>
      </c>
      <c r="E90" s="198" t="s">
        <v>1005</v>
      </c>
      <c r="F90" s="401"/>
      <c r="G90" s="401"/>
      <c r="H90" s="401"/>
      <c r="I90" s="401"/>
      <c r="J90" s="401"/>
      <c r="K90" s="401"/>
      <c r="L90" s="408">
        <v>24186.18</v>
      </c>
      <c r="M90" s="312">
        <f t="shared" si="1"/>
        <v>24186.18</v>
      </c>
      <c r="N90" s="277"/>
      <c r="O90" s="405"/>
      <c r="P90" s="405"/>
      <c r="Q90" s="287"/>
      <c r="R90" s="396"/>
      <c r="S90" s="270"/>
      <c r="T90" s="270"/>
    </row>
    <row r="91" spans="1:20" x14ac:dyDescent="0.15">
      <c r="A91" s="287" t="s">
        <v>612</v>
      </c>
      <c r="B91" s="580" t="s">
        <v>1166</v>
      </c>
      <c r="C91" s="581" t="s">
        <v>690</v>
      </c>
      <c r="D91" s="197" t="s">
        <v>760</v>
      </c>
      <c r="E91" s="198" t="s">
        <v>1006</v>
      </c>
      <c r="F91" s="401"/>
      <c r="G91" s="401"/>
      <c r="H91" s="401"/>
      <c r="I91" s="401"/>
      <c r="J91" s="401"/>
      <c r="K91" s="401"/>
      <c r="L91" s="408">
        <v>7123.62</v>
      </c>
      <c r="M91" s="312">
        <f t="shared" si="1"/>
        <v>7123.62</v>
      </c>
      <c r="N91" s="277"/>
      <c r="O91" s="405"/>
      <c r="P91" s="405"/>
      <c r="Q91" s="287"/>
      <c r="R91" s="396"/>
      <c r="S91" s="270"/>
      <c r="T91" s="270"/>
    </row>
    <row r="92" spans="1:20" x14ac:dyDescent="0.15">
      <c r="A92" s="287" t="s">
        <v>612</v>
      </c>
      <c r="B92" s="580" t="s">
        <v>1163</v>
      </c>
      <c r="C92" s="581" t="s">
        <v>614</v>
      </c>
      <c r="D92" s="197" t="s">
        <v>830</v>
      </c>
      <c r="E92" s="206" t="s">
        <v>369</v>
      </c>
      <c r="F92" s="289"/>
      <c r="G92" s="289"/>
      <c r="H92" s="289"/>
      <c r="I92" s="289"/>
      <c r="J92" s="289"/>
      <c r="K92" s="289"/>
      <c r="L92" s="279"/>
      <c r="M92" s="312">
        <f t="shared" si="1"/>
        <v>0</v>
      </c>
      <c r="N92" s="289">
        <v>8434</v>
      </c>
      <c r="O92" s="405"/>
      <c r="P92" s="405"/>
      <c r="Q92" s="287"/>
      <c r="R92" s="396"/>
      <c r="S92" s="270"/>
      <c r="T92" s="270"/>
    </row>
    <row r="93" spans="1:20" x14ac:dyDescent="0.15">
      <c r="A93" s="287" t="s">
        <v>612</v>
      </c>
      <c r="B93" s="580" t="s">
        <v>1163</v>
      </c>
      <c r="C93" s="581" t="s">
        <v>691</v>
      </c>
      <c r="D93" s="197" t="s">
        <v>742</v>
      </c>
      <c r="E93" s="206" t="s">
        <v>1007</v>
      </c>
      <c r="F93" s="289"/>
      <c r="G93" s="289"/>
      <c r="H93" s="289"/>
      <c r="I93" s="289"/>
      <c r="J93" s="289"/>
      <c r="K93" s="289"/>
      <c r="L93" s="279"/>
      <c r="M93" s="312">
        <f t="shared" si="1"/>
        <v>0</v>
      </c>
      <c r="N93" s="289">
        <v>1913</v>
      </c>
      <c r="O93" s="405"/>
      <c r="P93" s="405"/>
      <c r="Q93" s="287"/>
      <c r="R93" s="396"/>
      <c r="S93" s="270"/>
      <c r="T93" s="270"/>
    </row>
    <row r="94" spans="1:20" x14ac:dyDescent="0.15">
      <c r="A94" s="287" t="s">
        <v>612</v>
      </c>
      <c r="B94" s="580" t="s">
        <v>1170</v>
      </c>
      <c r="C94" s="581" t="s">
        <v>615</v>
      </c>
      <c r="D94" s="197" t="s">
        <v>729</v>
      </c>
      <c r="E94" s="206" t="s">
        <v>947</v>
      </c>
      <c r="F94" s="289"/>
      <c r="G94" s="289"/>
      <c r="H94" s="289"/>
      <c r="I94" s="289"/>
      <c r="J94" s="289"/>
      <c r="K94" s="289"/>
      <c r="L94" s="279"/>
      <c r="M94" s="312">
        <f t="shared" si="1"/>
        <v>0</v>
      </c>
      <c r="N94" s="289">
        <v>3112</v>
      </c>
      <c r="O94" s="405"/>
      <c r="P94" s="405"/>
      <c r="Q94" s="287"/>
      <c r="R94" s="396"/>
      <c r="S94" s="270"/>
      <c r="T94" s="270"/>
    </row>
    <row r="95" spans="1:20" ht="60" x14ac:dyDescent="0.15">
      <c r="A95" s="287" t="s">
        <v>612</v>
      </c>
      <c r="B95" s="580">
        <v>20201102</v>
      </c>
      <c r="C95" s="581" t="s">
        <v>644</v>
      </c>
      <c r="D95" s="197" t="s">
        <v>1227</v>
      </c>
      <c r="E95" s="206" t="s">
        <v>1008</v>
      </c>
      <c r="F95" s="289"/>
      <c r="G95" s="289"/>
      <c r="H95" s="289"/>
      <c r="I95" s="289"/>
      <c r="J95" s="289"/>
      <c r="K95" s="289"/>
      <c r="L95" s="279"/>
      <c r="M95" s="312">
        <f t="shared" si="1"/>
        <v>0</v>
      </c>
      <c r="N95" s="289">
        <v>46126</v>
      </c>
      <c r="O95" s="405"/>
      <c r="P95" s="405"/>
      <c r="Q95" s="287"/>
      <c r="R95" s="396"/>
      <c r="S95" s="270"/>
      <c r="T95" s="270"/>
    </row>
    <row r="96" spans="1:20" x14ac:dyDescent="0.15">
      <c r="A96" s="287" t="s">
        <v>612</v>
      </c>
      <c r="B96" s="580" t="s">
        <v>1171</v>
      </c>
      <c r="C96" s="581" t="s">
        <v>692</v>
      </c>
      <c r="D96" s="197" t="s">
        <v>731</v>
      </c>
      <c r="E96" s="206" t="s">
        <v>1009</v>
      </c>
      <c r="F96" s="289"/>
      <c r="G96" s="289"/>
      <c r="H96" s="289"/>
      <c r="I96" s="289"/>
      <c r="J96" s="289"/>
      <c r="K96" s="289"/>
      <c r="L96" s="279"/>
      <c r="M96" s="312">
        <f t="shared" si="1"/>
        <v>0</v>
      </c>
      <c r="N96" s="289">
        <v>-3112</v>
      </c>
      <c r="O96" s="405"/>
      <c r="P96" s="405"/>
      <c r="Q96" s="287"/>
      <c r="R96" s="396"/>
      <c r="S96" s="270"/>
      <c r="T96" s="270"/>
    </row>
    <row r="97" spans="1:20" x14ac:dyDescent="0.15">
      <c r="A97" s="287" t="s">
        <v>612</v>
      </c>
      <c r="B97" s="580" t="s">
        <v>1163</v>
      </c>
      <c r="C97" s="581" t="s">
        <v>693</v>
      </c>
      <c r="D97" s="197" t="s">
        <v>742</v>
      </c>
      <c r="E97" s="206" t="s">
        <v>1010</v>
      </c>
      <c r="F97" s="289"/>
      <c r="G97" s="289"/>
      <c r="H97" s="289"/>
      <c r="I97" s="289"/>
      <c r="J97" s="289"/>
      <c r="K97" s="289"/>
      <c r="L97" s="279"/>
      <c r="M97" s="312">
        <f t="shared" si="1"/>
        <v>0</v>
      </c>
      <c r="N97" s="289">
        <v>8087</v>
      </c>
      <c r="O97" s="405"/>
      <c r="P97" s="405"/>
      <c r="Q97" s="287"/>
      <c r="R97" s="396"/>
      <c r="S97" s="270"/>
      <c r="T97" s="270"/>
    </row>
    <row r="98" spans="1:20" x14ac:dyDescent="0.15">
      <c r="A98" s="287" t="s">
        <v>612</v>
      </c>
      <c r="B98" s="580" t="s">
        <v>1163</v>
      </c>
      <c r="C98" s="581" t="s">
        <v>658</v>
      </c>
      <c r="D98" s="197" t="s">
        <v>742</v>
      </c>
      <c r="E98" s="206" t="s">
        <v>1011</v>
      </c>
      <c r="F98" s="289"/>
      <c r="G98" s="289"/>
      <c r="H98" s="289"/>
      <c r="I98" s="289"/>
      <c r="J98" s="289"/>
      <c r="K98" s="289"/>
      <c r="L98" s="279"/>
      <c r="M98" s="312">
        <f t="shared" si="1"/>
        <v>0</v>
      </c>
      <c r="N98" s="289">
        <v>20000</v>
      </c>
      <c r="O98" s="405"/>
      <c r="P98" s="405"/>
      <c r="Q98" s="287"/>
      <c r="R98" s="396"/>
      <c r="S98" s="270"/>
      <c r="T98" s="270"/>
    </row>
    <row r="99" spans="1:20" x14ac:dyDescent="0.15">
      <c r="A99" s="287" t="s">
        <v>612</v>
      </c>
      <c r="B99" s="580" t="s">
        <v>1166</v>
      </c>
      <c r="C99" s="581" t="s">
        <v>694</v>
      </c>
      <c r="D99" s="197" t="s">
        <v>761</v>
      </c>
      <c r="E99" s="206" t="s">
        <v>1012</v>
      </c>
      <c r="F99" s="289"/>
      <c r="G99" s="289"/>
      <c r="H99" s="289"/>
      <c r="I99" s="289"/>
      <c r="J99" s="289"/>
      <c r="K99" s="289"/>
      <c r="L99" s="279"/>
      <c r="M99" s="312">
        <f t="shared" si="1"/>
        <v>0</v>
      </c>
      <c r="N99" s="289">
        <v>280265</v>
      </c>
      <c r="O99" s="405"/>
      <c r="P99" s="405"/>
      <c r="Q99" s="287"/>
      <c r="R99" s="396"/>
      <c r="S99" s="270"/>
      <c r="T99" s="270"/>
    </row>
    <row r="100" spans="1:20" x14ac:dyDescent="0.15">
      <c r="A100" s="287" t="s">
        <v>612</v>
      </c>
      <c r="B100" s="580" t="s">
        <v>1163</v>
      </c>
      <c r="C100" s="581" t="s">
        <v>695</v>
      </c>
      <c r="D100" s="197" t="s">
        <v>791</v>
      </c>
      <c r="E100" s="206" t="s">
        <v>392</v>
      </c>
      <c r="F100" s="289"/>
      <c r="G100" s="289"/>
      <c r="H100" s="289"/>
      <c r="I100" s="289"/>
      <c r="J100" s="289"/>
      <c r="K100" s="289"/>
      <c r="L100" s="279"/>
      <c r="M100" s="312">
        <f t="shared" si="1"/>
        <v>0</v>
      </c>
      <c r="N100" s="289">
        <v>14750</v>
      </c>
      <c r="O100" s="405"/>
      <c r="P100" s="405"/>
      <c r="Q100" s="287"/>
      <c r="R100" s="396"/>
      <c r="S100" s="270"/>
      <c r="T100" s="270"/>
    </row>
    <row r="101" spans="1:20" x14ac:dyDescent="0.15">
      <c r="A101" s="287" t="s">
        <v>612</v>
      </c>
      <c r="B101" s="580" t="s">
        <v>1163</v>
      </c>
      <c r="C101" s="581" t="s">
        <v>696</v>
      </c>
      <c r="D101" s="197" t="s">
        <v>792</v>
      </c>
      <c r="E101" s="206" t="s">
        <v>393</v>
      </c>
      <c r="F101" s="289"/>
      <c r="G101" s="289"/>
      <c r="H101" s="289"/>
      <c r="I101" s="289"/>
      <c r="J101" s="289"/>
      <c r="K101" s="289"/>
      <c r="L101" s="279"/>
      <c r="M101" s="312">
        <f t="shared" si="1"/>
        <v>0</v>
      </c>
      <c r="N101" s="289">
        <v>33680</v>
      </c>
      <c r="O101" s="405"/>
      <c r="P101" s="405"/>
      <c r="Q101" s="287"/>
      <c r="R101" s="396"/>
      <c r="S101" s="270"/>
      <c r="T101" s="270"/>
    </row>
    <row r="102" spans="1:20" x14ac:dyDescent="0.15">
      <c r="A102" s="287" t="s">
        <v>612</v>
      </c>
      <c r="B102" s="580" t="s">
        <v>1174</v>
      </c>
      <c r="C102" s="581" t="s">
        <v>697</v>
      </c>
      <c r="D102" s="197" t="s">
        <v>762</v>
      </c>
      <c r="E102" s="206" t="s">
        <v>1013</v>
      </c>
      <c r="F102" s="289"/>
      <c r="G102" s="289"/>
      <c r="H102" s="289"/>
      <c r="I102" s="289"/>
      <c r="J102" s="289"/>
      <c r="K102" s="289"/>
      <c r="L102" s="279"/>
      <c r="M102" s="312">
        <f t="shared" si="1"/>
        <v>0</v>
      </c>
      <c r="N102" s="289">
        <v>25000</v>
      </c>
      <c r="O102" s="405"/>
      <c r="P102" s="405"/>
      <c r="Q102" s="287"/>
      <c r="R102" s="396"/>
      <c r="S102" s="270"/>
      <c r="T102" s="270"/>
    </row>
    <row r="103" spans="1:20" x14ac:dyDescent="0.15">
      <c r="A103" s="287" t="s">
        <v>612</v>
      </c>
      <c r="B103" s="580" t="s">
        <v>1176</v>
      </c>
      <c r="C103" s="581" t="s">
        <v>698</v>
      </c>
      <c r="D103" s="197" t="s">
        <v>763</v>
      </c>
      <c r="E103" s="206" t="s">
        <v>1014</v>
      </c>
      <c r="F103" s="289"/>
      <c r="G103" s="289"/>
      <c r="H103" s="289"/>
      <c r="I103" s="289"/>
      <c r="J103" s="289"/>
      <c r="K103" s="289"/>
      <c r="L103" s="279"/>
      <c r="M103" s="312">
        <f t="shared" si="1"/>
        <v>0</v>
      </c>
      <c r="N103" s="289">
        <v>170000</v>
      </c>
      <c r="O103" s="405"/>
      <c r="P103" s="405"/>
      <c r="Q103" s="287"/>
      <c r="R103" s="396"/>
      <c r="S103" s="270"/>
      <c r="T103" s="270"/>
    </row>
    <row r="104" spans="1:20" x14ac:dyDescent="0.15">
      <c r="A104" s="287" t="s">
        <v>612</v>
      </c>
      <c r="B104" s="580" t="s">
        <v>1173</v>
      </c>
      <c r="C104" s="581" t="s">
        <v>699</v>
      </c>
      <c r="D104" s="197" t="s">
        <v>764</v>
      </c>
      <c r="E104" s="206" t="s">
        <v>1015</v>
      </c>
      <c r="F104" s="289"/>
      <c r="G104" s="289"/>
      <c r="H104" s="289"/>
      <c r="I104" s="289"/>
      <c r="J104" s="289"/>
      <c r="K104" s="289"/>
      <c r="L104" s="279"/>
      <c r="M104" s="312">
        <f t="shared" si="1"/>
        <v>0</v>
      </c>
      <c r="N104" s="289">
        <v>20000</v>
      </c>
      <c r="O104" s="405"/>
      <c r="P104" s="405"/>
      <c r="Q104" s="287"/>
      <c r="R104" s="396"/>
      <c r="S104" s="270"/>
      <c r="T104" s="270"/>
    </row>
    <row r="105" spans="1:20" x14ac:dyDescent="0.15">
      <c r="A105" s="287" t="s">
        <v>612</v>
      </c>
      <c r="B105" s="580" t="s">
        <v>1167</v>
      </c>
      <c r="C105" s="581" t="s">
        <v>700</v>
      </c>
      <c r="D105" s="197" t="s">
        <v>765</v>
      </c>
      <c r="E105" s="206" t="s">
        <v>1016</v>
      </c>
      <c r="F105" s="289"/>
      <c r="G105" s="289"/>
      <c r="H105" s="289"/>
      <c r="I105" s="289"/>
      <c r="J105" s="289"/>
      <c r="K105" s="289"/>
      <c r="L105" s="279"/>
      <c r="M105" s="312">
        <f t="shared" si="1"/>
        <v>0</v>
      </c>
      <c r="N105" s="289">
        <v>24600</v>
      </c>
      <c r="O105" s="405"/>
      <c r="P105" s="405"/>
      <c r="Q105" s="287"/>
      <c r="R105" s="396"/>
      <c r="S105" s="270"/>
      <c r="T105" s="270"/>
    </row>
    <row r="106" spans="1:20" x14ac:dyDescent="0.15">
      <c r="A106" s="287" t="s">
        <v>612</v>
      </c>
      <c r="B106" s="580" t="s">
        <v>1167</v>
      </c>
      <c r="C106" s="581" t="s">
        <v>701</v>
      </c>
      <c r="D106" s="197" t="s">
        <v>766</v>
      </c>
      <c r="E106" s="206" t="s">
        <v>1017</v>
      </c>
      <c r="F106" s="289"/>
      <c r="G106" s="289"/>
      <c r="H106" s="289"/>
      <c r="I106" s="289"/>
      <c r="J106" s="289"/>
      <c r="K106" s="289"/>
      <c r="L106" s="279"/>
      <c r="M106" s="312">
        <f t="shared" si="1"/>
        <v>0</v>
      </c>
      <c r="N106" s="289">
        <v>190000</v>
      </c>
      <c r="O106" s="405"/>
      <c r="P106" s="405"/>
      <c r="Q106" s="287"/>
      <c r="R106" s="396"/>
      <c r="S106" s="270"/>
      <c r="T106" s="270"/>
    </row>
    <row r="107" spans="1:20" x14ac:dyDescent="0.15">
      <c r="A107" s="287" t="s">
        <v>612</v>
      </c>
      <c r="B107" s="580" t="s">
        <v>1173</v>
      </c>
      <c r="C107" s="581" t="s">
        <v>665</v>
      </c>
      <c r="D107" s="197" t="s">
        <v>767</v>
      </c>
      <c r="E107" s="206" t="s">
        <v>974</v>
      </c>
      <c r="F107" s="289"/>
      <c r="G107" s="289"/>
      <c r="H107" s="289"/>
      <c r="I107" s="289"/>
      <c r="J107" s="289"/>
      <c r="K107" s="289"/>
      <c r="L107" s="279"/>
      <c r="M107" s="312">
        <f t="shared" si="1"/>
        <v>0</v>
      </c>
      <c r="N107" s="289">
        <v>10000</v>
      </c>
      <c r="O107" s="405"/>
      <c r="P107" s="405"/>
      <c r="Q107" s="287"/>
      <c r="R107" s="396"/>
      <c r="S107" s="270"/>
      <c r="T107" s="270"/>
    </row>
    <row r="108" spans="1:20" x14ac:dyDescent="0.15">
      <c r="A108" s="287" t="s">
        <v>612</v>
      </c>
      <c r="B108" s="580" t="s">
        <v>1163</v>
      </c>
      <c r="C108" s="581" t="s">
        <v>638</v>
      </c>
      <c r="D108" s="197" t="s">
        <v>768</v>
      </c>
      <c r="E108" s="206" t="s">
        <v>1018</v>
      </c>
      <c r="F108" s="289"/>
      <c r="G108" s="289"/>
      <c r="H108" s="289"/>
      <c r="I108" s="289"/>
      <c r="J108" s="289"/>
      <c r="K108" s="289"/>
      <c r="L108" s="279"/>
      <c r="M108" s="312">
        <f t="shared" si="1"/>
        <v>0</v>
      </c>
      <c r="N108" s="289">
        <v>81611</v>
      </c>
      <c r="O108" s="405"/>
      <c r="P108" s="405"/>
      <c r="Q108" s="287"/>
      <c r="R108" s="396"/>
      <c r="S108" s="270"/>
      <c r="T108" s="270"/>
    </row>
    <row r="109" spans="1:20" x14ac:dyDescent="0.15">
      <c r="A109" s="287" t="s">
        <v>612</v>
      </c>
      <c r="B109" s="580" t="s">
        <v>1163</v>
      </c>
      <c r="C109" s="581" t="s">
        <v>638</v>
      </c>
      <c r="D109" s="197" t="s">
        <v>781</v>
      </c>
      <c r="E109" s="206" t="s">
        <v>1019</v>
      </c>
      <c r="F109" s="289"/>
      <c r="G109" s="289"/>
      <c r="H109" s="289"/>
      <c r="I109" s="289"/>
      <c r="J109" s="289"/>
      <c r="K109" s="289"/>
      <c r="L109" s="279"/>
      <c r="M109" s="312">
        <f t="shared" si="1"/>
        <v>0</v>
      </c>
      <c r="N109" s="289">
        <v>30240</v>
      </c>
      <c r="O109" s="405"/>
      <c r="P109" s="405"/>
      <c r="Q109" s="287"/>
      <c r="R109" s="396"/>
      <c r="S109" s="270"/>
      <c r="T109" s="270"/>
    </row>
    <row r="110" spans="1:20" x14ac:dyDescent="0.15">
      <c r="A110" s="287" t="s">
        <v>612</v>
      </c>
      <c r="B110" s="580" t="s">
        <v>1163</v>
      </c>
      <c r="C110" s="581" t="s">
        <v>638</v>
      </c>
      <c r="D110" s="197" t="s">
        <v>769</v>
      </c>
      <c r="E110" s="206" t="s">
        <v>1020</v>
      </c>
      <c r="F110" s="289"/>
      <c r="G110" s="289"/>
      <c r="H110" s="289"/>
      <c r="I110" s="289"/>
      <c r="J110" s="289"/>
      <c r="K110" s="289"/>
      <c r="L110" s="279"/>
      <c r="M110" s="312">
        <f t="shared" si="1"/>
        <v>0</v>
      </c>
      <c r="N110" s="289">
        <v>19510</v>
      </c>
      <c r="O110" s="405"/>
      <c r="P110" s="405"/>
      <c r="Q110" s="287"/>
      <c r="R110" s="396"/>
      <c r="S110" s="270"/>
      <c r="T110" s="270"/>
    </row>
    <row r="111" spans="1:20" x14ac:dyDescent="0.15">
      <c r="A111" s="287" t="s">
        <v>612</v>
      </c>
      <c r="B111" s="580" t="s">
        <v>1163</v>
      </c>
      <c r="C111" s="581" t="s">
        <v>638</v>
      </c>
      <c r="D111" s="197" t="s">
        <v>770</v>
      </c>
      <c r="E111" s="206" t="s">
        <v>1021</v>
      </c>
      <c r="F111" s="289"/>
      <c r="G111" s="289"/>
      <c r="H111" s="289"/>
      <c r="I111" s="289"/>
      <c r="J111" s="289"/>
      <c r="K111" s="289"/>
      <c r="L111" s="279"/>
      <c r="M111" s="312">
        <f t="shared" si="1"/>
        <v>0</v>
      </c>
      <c r="N111" s="289">
        <v>10377.4</v>
      </c>
      <c r="O111" s="405"/>
      <c r="P111" s="405"/>
      <c r="Q111" s="287"/>
      <c r="R111" s="396"/>
      <c r="S111" s="270"/>
      <c r="T111" s="270"/>
    </row>
    <row r="112" spans="1:20" x14ac:dyDescent="0.15">
      <c r="A112" s="287" t="s">
        <v>612</v>
      </c>
      <c r="B112" s="580" t="s">
        <v>1163</v>
      </c>
      <c r="C112" s="581" t="s">
        <v>638</v>
      </c>
      <c r="D112" s="197" t="s">
        <v>771</v>
      </c>
      <c r="E112" s="206" t="s">
        <v>1022</v>
      </c>
      <c r="F112" s="289"/>
      <c r="G112" s="289"/>
      <c r="H112" s="289"/>
      <c r="I112" s="289"/>
      <c r="J112" s="289"/>
      <c r="K112" s="289"/>
      <c r="L112" s="279"/>
      <c r="M112" s="312">
        <f t="shared" si="1"/>
        <v>0</v>
      </c>
      <c r="N112" s="289">
        <v>23340</v>
      </c>
      <c r="O112" s="405"/>
      <c r="P112" s="405"/>
      <c r="Q112" s="287"/>
      <c r="R112" s="396"/>
      <c r="S112" s="270"/>
      <c r="T112" s="270"/>
    </row>
    <row r="113" spans="1:20" x14ac:dyDescent="0.15">
      <c r="A113" s="287" t="s">
        <v>612</v>
      </c>
      <c r="B113" s="580" t="s">
        <v>1163</v>
      </c>
      <c r="C113" s="581" t="s">
        <v>638</v>
      </c>
      <c r="D113" s="197" t="s">
        <v>772</v>
      </c>
      <c r="E113" s="206" t="s">
        <v>1023</v>
      </c>
      <c r="F113" s="289"/>
      <c r="G113" s="289"/>
      <c r="H113" s="289"/>
      <c r="I113" s="289"/>
      <c r="J113" s="289"/>
      <c r="K113" s="289"/>
      <c r="L113" s="279"/>
      <c r="M113" s="312">
        <f t="shared" si="1"/>
        <v>0</v>
      </c>
      <c r="N113" s="289">
        <v>34747.699999999997</v>
      </c>
      <c r="O113" s="405"/>
      <c r="P113" s="405"/>
      <c r="Q113" s="287"/>
      <c r="R113" s="396"/>
      <c r="S113" s="270"/>
      <c r="T113" s="270"/>
    </row>
    <row r="114" spans="1:20" x14ac:dyDescent="0.15">
      <c r="A114" s="287" t="s">
        <v>612</v>
      </c>
      <c r="B114" s="580" t="s">
        <v>1163</v>
      </c>
      <c r="C114" s="581" t="s">
        <v>638</v>
      </c>
      <c r="D114" s="197" t="s">
        <v>773</v>
      </c>
      <c r="E114" s="206" t="s">
        <v>1024</v>
      </c>
      <c r="F114" s="289"/>
      <c r="G114" s="289"/>
      <c r="H114" s="289"/>
      <c r="I114" s="289"/>
      <c r="J114" s="289"/>
      <c r="K114" s="289"/>
      <c r="L114" s="279"/>
      <c r="M114" s="312">
        <f t="shared" si="1"/>
        <v>0</v>
      </c>
      <c r="N114" s="289">
        <v>28275</v>
      </c>
      <c r="O114" s="405"/>
      <c r="P114" s="405"/>
      <c r="Q114" s="287"/>
      <c r="R114" s="396"/>
      <c r="S114" s="270"/>
      <c r="T114" s="270"/>
    </row>
    <row r="115" spans="1:20" x14ac:dyDescent="0.15">
      <c r="A115" s="287" t="s">
        <v>612</v>
      </c>
      <c r="B115" s="580" t="s">
        <v>1163</v>
      </c>
      <c r="C115" s="581" t="s">
        <v>638</v>
      </c>
      <c r="D115" s="197" t="s">
        <v>531</v>
      </c>
      <c r="E115" s="206" t="s">
        <v>1025</v>
      </c>
      <c r="F115" s="289"/>
      <c r="G115" s="289"/>
      <c r="H115" s="289"/>
      <c r="I115" s="289"/>
      <c r="J115" s="289"/>
      <c r="K115" s="289"/>
      <c r="L115" s="279"/>
      <c r="M115" s="312">
        <f t="shared" si="1"/>
        <v>0</v>
      </c>
      <c r="N115" s="289">
        <v>34678</v>
      </c>
      <c r="O115" s="405"/>
      <c r="P115" s="405"/>
      <c r="Q115" s="287"/>
      <c r="R115" s="396"/>
      <c r="S115" s="270"/>
      <c r="T115" s="270"/>
    </row>
    <row r="116" spans="1:20" x14ac:dyDescent="0.15">
      <c r="A116" s="287" t="s">
        <v>612</v>
      </c>
      <c r="B116" s="580" t="s">
        <v>1163</v>
      </c>
      <c r="C116" s="581" t="s">
        <v>662</v>
      </c>
      <c r="D116" s="197" t="s">
        <v>746</v>
      </c>
      <c r="E116" s="206" t="s">
        <v>972</v>
      </c>
      <c r="F116" s="289"/>
      <c r="G116" s="289"/>
      <c r="H116" s="289"/>
      <c r="I116" s="289"/>
      <c r="J116" s="289"/>
      <c r="K116" s="289"/>
      <c r="L116" s="279"/>
      <c r="M116" s="312">
        <f t="shared" si="1"/>
        <v>0</v>
      </c>
      <c r="N116" s="289">
        <v>2471</v>
      </c>
      <c r="O116" s="405"/>
      <c r="P116" s="405"/>
      <c r="Q116" s="287"/>
      <c r="R116" s="396"/>
      <c r="S116" s="270"/>
      <c r="T116" s="270"/>
    </row>
    <row r="117" spans="1:20" x14ac:dyDescent="0.15">
      <c r="A117" s="287" t="s">
        <v>612</v>
      </c>
      <c r="B117" s="580" t="s">
        <v>1163</v>
      </c>
      <c r="C117" s="581" t="s">
        <v>702</v>
      </c>
      <c r="D117" s="197" t="s">
        <v>774</v>
      </c>
      <c r="E117" s="206" t="s">
        <v>1026</v>
      </c>
      <c r="F117" s="289"/>
      <c r="G117" s="289"/>
      <c r="H117" s="289"/>
      <c r="I117" s="289"/>
      <c r="J117" s="289"/>
      <c r="K117" s="289"/>
      <c r="L117" s="279"/>
      <c r="M117" s="312">
        <f t="shared" si="1"/>
        <v>0</v>
      </c>
      <c r="N117" s="289">
        <v>16140</v>
      </c>
      <c r="O117" s="405"/>
      <c r="P117" s="405"/>
      <c r="Q117" s="287"/>
      <c r="R117" s="396"/>
      <c r="S117" s="270"/>
      <c r="T117" s="270"/>
    </row>
    <row r="118" spans="1:20" x14ac:dyDescent="0.15">
      <c r="A118" s="287" t="s">
        <v>612</v>
      </c>
      <c r="B118" s="580" t="s">
        <v>1163</v>
      </c>
      <c r="C118" s="581" t="s">
        <v>703</v>
      </c>
      <c r="D118" s="197" t="s">
        <v>775</v>
      </c>
      <c r="E118" s="206" t="s">
        <v>1027</v>
      </c>
      <c r="F118" s="289"/>
      <c r="G118" s="289"/>
      <c r="H118" s="289"/>
      <c r="I118" s="289"/>
      <c r="J118" s="289"/>
      <c r="K118" s="289"/>
      <c r="L118" s="279"/>
      <c r="M118" s="312">
        <f t="shared" si="1"/>
        <v>0</v>
      </c>
      <c r="N118" s="289">
        <v>1277.5</v>
      </c>
      <c r="O118" s="405"/>
      <c r="P118" s="405"/>
      <c r="Q118" s="287"/>
      <c r="R118" s="396"/>
      <c r="S118" s="270"/>
      <c r="T118" s="270"/>
    </row>
    <row r="119" spans="1:20" x14ac:dyDescent="0.15">
      <c r="A119" s="287" t="s">
        <v>612</v>
      </c>
      <c r="B119" s="580" t="s">
        <v>1163</v>
      </c>
      <c r="C119" s="581" t="s">
        <v>704</v>
      </c>
      <c r="D119" s="197" t="s">
        <v>776</v>
      </c>
      <c r="E119" s="206" t="s">
        <v>1028</v>
      </c>
      <c r="F119" s="289"/>
      <c r="G119" s="289"/>
      <c r="H119" s="289"/>
      <c r="I119" s="289"/>
      <c r="J119" s="289"/>
      <c r="K119" s="289"/>
      <c r="L119" s="279"/>
      <c r="M119" s="312">
        <f t="shared" si="1"/>
        <v>0</v>
      </c>
      <c r="N119" s="289">
        <v>33676.75</v>
      </c>
      <c r="O119" s="405"/>
      <c r="P119" s="405"/>
      <c r="Q119" s="287"/>
      <c r="R119" s="396"/>
      <c r="S119" s="270"/>
      <c r="T119" s="270"/>
    </row>
    <row r="120" spans="1:20" x14ac:dyDescent="0.15">
      <c r="A120" s="287" t="s">
        <v>612</v>
      </c>
      <c r="B120" s="580" t="s">
        <v>1163</v>
      </c>
      <c r="C120" s="581" t="s">
        <v>705</v>
      </c>
      <c r="D120" s="197" t="s">
        <v>777</v>
      </c>
      <c r="E120" s="206" t="s">
        <v>1029</v>
      </c>
      <c r="F120" s="289"/>
      <c r="G120" s="289"/>
      <c r="H120" s="289"/>
      <c r="I120" s="289"/>
      <c r="J120" s="289"/>
      <c r="K120" s="289"/>
      <c r="L120" s="279"/>
      <c r="M120" s="312">
        <f t="shared" si="1"/>
        <v>0</v>
      </c>
      <c r="N120" s="289">
        <v>2780.4</v>
      </c>
      <c r="O120" s="405"/>
      <c r="P120" s="405"/>
      <c r="Q120" s="287"/>
      <c r="R120" s="396"/>
      <c r="S120" s="270"/>
      <c r="T120" s="270"/>
    </row>
    <row r="121" spans="1:20" ht="36" x14ac:dyDescent="0.15">
      <c r="A121" s="287" t="s">
        <v>612</v>
      </c>
      <c r="B121" s="580" t="s">
        <v>1163</v>
      </c>
      <c r="C121" s="581" t="s">
        <v>648</v>
      </c>
      <c r="D121" s="197" t="s">
        <v>1189</v>
      </c>
      <c r="E121" s="206" t="s">
        <v>960</v>
      </c>
      <c r="F121" s="289"/>
      <c r="G121" s="289"/>
      <c r="H121" s="289"/>
      <c r="I121" s="289"/>
      <c r="J121" s="289"/>
      <c r="K121" s="289"/>
      <c r="L121" s="279"/>
      <c r="M121" s="312">
        <f t="shared" si="1"/>
        <v>0</v>
      </c>
      <c r="N121" s="289">
        <v>20000</v>
      </c>
      <c r="O121" s="405"/>
      <c r="P121" s="405"/>
      <c r="Q121" s="287"/>
      <c r="R121" s="396"/>
      <c r="S121" s="270"/>
      <c r="T121" s="270"/>
    </row>
    <row r="122" spans="1:20" ht="24" x14ac:dyDescent="0.15">
      <c r="A122" s="287" t="s">
        <v>612</v>
      </c>
      <c r="B122" s="580" t="s">
        <v>1163</v>
      </c>
      <c r="C122" s="581" t="s">
        <v>649</v>
      </c>
      <c r="D122" s="197" t="s">
        <v>1196</v>
      </c>
      <c r="E122" s="206" t="s">
        <v>1200</v>
      </c>
      <c r="F122" s="289"/>
      <c r="G122" s="289"/>
      <c r="H122" s="289"/>
      <c r="I122" s="289"/>
      <c r="J122" s="289"/>
      <c r="K122" s="289"/>
      <c r="L122" s="279"/>
      <c r="M122" s="312">
        <f t="shared" si="1"/>
        <v>0</v>
      </c>
      <c r="N122" s="289">
        <v>17169</v>
      </c>
      <c r="O122" s="405"/>
      <c r="P122" s="405"/>
      <c r="Q122" s="287"/>
      <c r="R122" s="396"/>
      <c r="S122" s="270"/>
      <c r="T122" s="270"/>
    </row>
    <row r="123" spans="1:20" x14ac:dyDescent="0.15">
      <c r="A123" s="287" t="s">
        <v>612</v>
      </c>
      <c r="B123" s="580" t="s">
        <v>1172</v>
      </c>
      <c r="C123" s="581" t="s">
        <v>639</v>
      </c>
      <c r="D123" s="197" t="s">
        <v>778</v>
      </c>
      <c r="E123" s="206" t="s">
        <v>1030</v>
      </c>
      <c r="F123" s="289"/>
      <c r="G123" s="289"/>
      <c r="H123" s="289"/>
      <c r="I123" s="289"/>
      <c r="J123" s="289"/>
      <c r="K123" s="289"/>
      <c r="L123" s="279"/>
      <c r="M123" s="312">
        <f t="shared" si="1"/>
        <v>0</v>
      </c>
      <c r="N123" s="289">
        <v>9985</v>
      </c>
      <c r="O123" s="405"/>
      <c r="P123" s="405"/>
      <c r="Q123" s="287"/>
      <c r="R123" s="396"/>
      <c r="S123" s="270"/>
      <c r="T123" s="270"/>
    </row>
    <row r="124" spans="1:20" x14ac:dyDescent="0.15">
      <c r="A124" s="287" t="s">
        <v>612</v>
      </c>
      <c r="B124" s="580" t="s">
        <v>1163</v>
      </c>
      <c r="C124" s="581" t="s">
        <v>650</v>
      </c>
      <c r="D124" s="197" t="s">
        <v>793</v>
      </c>
      <c r="E124" s="206" t="s">
        <v>370</v>
      </c>
      <c r="F124" s="289"/>
      <c r="G124" s="289"/>
      <c r="H124" s="289"/>
      <c r="I124" s="289"/>
      <c r="J124" s="289"/>
      <c r="K124" s="289"/>
      <c r="L124" s="279"/>
      <c r="M124" s="312">
        <f t="shared" si="1"/>
        <v>0</v>
      </c>
      <c r="N124" s="289">
        <v>30000</v>
      </c>
      <c r="O124" s="405"/>
      <c r="P124" s="405"/>
      <c r="Q124" s="287"/>
      <c r="R124" s="396"/>
      <c r="S124" s="270"/>
      <c r="T124" s="270"/>
    </row>
    <row r="125" spans="1:20" x14ac:dyDescent="0.15">
      <c r="A125" s="287" t="s">
        <v>612</v>
      </c>
      <c r="B125" s="580" t="s">
        <v>1163</v>
      </c>
      <c r="C125" s="581" t="s">
        <v>651</v>
      </c>
      <c r="D125" s="197" t="s">
        <v>795</v>
      </c>
      <c r="E125" s="206" t="s">
        <v>371</v>
      </c>
      <c r="F125" s="289"/>
      <c r="G125" s="289"/>
      <c r="H125" s="289"/>
      <c r="I125" s="289"/>
      <c r="J125" s="289"/>
      <c r="K125" s="289"/>
      <c r="L125" s="279"/>
      <c r="M125" s="312">
        <f t="shared" si="1"/>
        <v>0</v>
      </c>
      <c r="N125" s="289">
        <v>30000</v>
      </c>
      <c r="O125" s="405"/>
      <c r="P125" s="405"/>
      <c r="Q125" s="287"/>
      <c r="R125" s="396"/>
      <c r="S125" s="270"/>
      <c r="T125" s="270"/>
    </row>
    <row r="126" spans="1:20" x14ac:dyDescent="0.15">
      <c r="A126" s="287" t="s">
        <v>612</v>
      </c>
      <c r="B126" s="580" t="s">
        <v>1163</v>
      </c>
      <c r="C126" s="581" t="s">
        <v>652</v>
      </c>
      <c r="D126" s="197" t="s">
        <v>831</v>
      </c>
      <c r="E126" s="206" t="s">
        <v>372</v>
      </c>
      <c r="F126" s="289"/>
      <c r="G126" s="289"/>
      <c r="H126" s="289"/>
      <c r="I126" s="289"/>
      <c r="J126" s="289"/>
      <c r="K126" s="289"/>
      <c r="L126" s="279"/>
      <c r="M126" s="312">
        <f t="shared" si="1"/>
        <v>0</v>
      </c>
      <c r="N126" s="289">
        <v>20952</v>
      </c>
      <c r="O126" s="405"/>
      <c r="P126" s="405"/>
      <c r="Q126" s="287"/>
      <c r="R126" s="396"/>
      <c r="S126" s="270"/>
      <c r="T126" s="270"/>
    </row>
    <row r="127" spans="1:20" x14ac:dyDescent="0.15">
      <c r="A127" s="287" t="s">
        <v>612</v>
      </c>
      <c r="B127" s="580" t="s">
        <v>1163</v>
      </c>
      <c r="C127" s="581" t="s">
        <v>706</v>
      </c>
      <c r="D127" s="197" t="s">
        <v>779</v>
      </c>
      <c r="E127" s="206" t="s">
        <v>1031</v>
      </c>
      <c r="F127" s="289"/>
      <c r="G127" s="289"/>
      <c r="H127" s="289"/>
      <c r="I127" s="289"/>
      <c r="J127" s="289"/>
      <c r="K127" s="289"/>
      <c r="L127" s="279"/>
      <c r="M127" s="312">
        <f t="shared" si="1"/>
        <v>0</v>
      </c>
      <c r="N127" s="289">
        <v>8946</v>
      </c>
      <c r="O127" s="405"/>
      <c r="P127" s="405"/>
      <c r="Q127" s="287"/>
      <c r="R127" s="396"/>
      <c r="S127" s="270"/>
      <c r="T127" s="270"/>
    </row>
    <row r="128" spans="1:20" x14ac:dyDescent="0.15">
      <c r="A128" s="288" t="s">
        <v>612</v>
      </c>
      <c r="B128" s="580" t="s">
        <v>1163</v>
      </c>
      <c r="C128" s="581" t="s">
        <v>640</v>
      </c>
      <c r="D128" s="197" t="s">
        <v>782</v>
      </c>
      <c r="E128" s="206" t="s">
        <v>1032</v>
      </c>
      <c r="F128" s="279"/>
      <c r="G128" s="279"/>
      <c r="H128" s="279"/>
      <c r="I128" s="279"/>
      <c r="J128" s="279"/>
      <c r="K128" s="279"/>
      <c r="L128" s="293"/>
      <c r="M128" s="312">
        <f t="shared" si="1"/>
        <v>0</v>
      </c>
      <c r="N128" s="289">
        <v>4460</v>
      </c>
      <c r="O128" s="405"/>
      <c r="P128" s="405"/>
      <c r="Q128" s="287"/>
      <c r="R128" s="396"/>
      <c r="S128" s="270"/>
      <c r="T128" s="270"/>
    </row>
    <row r="129" spans="1:20" x14ac:dyDescent="0.15">
      <c r="A129" s="288" t="s">
        <v>612</v>
      </c>
      <c r="B129" s="580" t="s">
        <v>1163</v>
      </c>
      <c r="C129" s="581" t="s">
        <v>659</v>
      </c>
      <c r="D129" s="197" t="s">
        <v>743</v>
      </c>
      <c r="E129" s="206" t="s">
        <v>1033</v>
      </c>
      <c r="F129" s="281"/>
      <c r="G129" s="293"/>
      <c r="H129" s="281"/>
      <c r="I129" s="279"/>
      <c r="J129" s="279"/>
      <c r="K129" s="279"/>
      <c r="L129" s="279"/>
      <c r="M129" s="312">
        <f t="shared" si="1"/>
        <v>0</v>
      </c>
      <c r="N129" s="289">
        <v>18496</v>
      </c>
      <c r="O129" s="405"/>
      <c r="P129" s="405"/>
      <c r="Q129" s="287"/>
      <c r="R129" s="396"/>
      <c r="S129" s="270"/>
      <c r="T129" s="270"/>
    </row>
    <row r="130" spans="1:20" x14ac:dyDescent="0.15">
      <c r="A130" s="288" t="s">
        <v>612</v>
      </c>
      <c r="B130" s="580" t="s">
        <v>1163</v>
      </c>
      <c r="C130" s="581" t="s">
        <v>707</v>
      </c>
      <c r="D130" s="197" t="s">
        <v>782</v>
      </c>
      <c r="E130" s="206" t="s">
        <v>1034</v>
      </c>
      <c r="F130" s="281"/>
      <c r="G130" s="293"/>
      <c r="H130" s="281"/>
      <c r="I130" s="279"/>
      <c r="J130" s="279"/>
      <c r="K130" s="279"/>
      <c r="L130" s="279"/>
      <c r="M130" s="312">
        <f t="shared" si="1"/>
        <v>0</v>
      </c>
      <c r="N130" s="289">
        <v>21504</v>
      </c>
      <c r="O130" s="405"/>
      <c r="P130" s="405"/>
      <c r="Q130" s="287"/>
      <c r="R130" s="396"/>
      <c r="S130" s="270"/>
      <c r="T130" s="270"/>
    </row>
    <row r="131" spans="1:20" x14ac:dyDescent="0.15">
      <c r="A131" s="288" t="s">
        <v>612</v>
      </c>
      <c r="B131" s="580" t="s">
        <v>1163</v>
      </c>
      <c r="C131" s="581" t="s">
        <v>664</v>
      </c>
      <c r="D131" s="197" t="s">
        <v>748</v>
      </c>
      <c r="E131" s="206" t="s">
        <v>1035</v>
      </c>
      <c r="F131" s="279"/>
      <c r="G131" s="279"/>
      <c r="H131" s="279"/>
      <c r="I131" s="279"/>
      <c r="J131" s="279"/>
      <c r="K131" s="279"/>
      <c r="L131" s="279"/>
      <c r="M131" s="312">
        <f t="shared" si="1"/>
        <v>0</v>
      </c>
      <c r="N131" s="289">
        <v>953.5</v>
      </c>
      <c r="O131" s="405"/>
      <c r="P131" s="405"/>
      <c r="Q131" s="287"/>
      <c r="R131" s="396"/>
      <c r="S131" s="270"/>
      <c r="T131" s="270"/>
    </row>
    <row r="132" spans="1:20" x14ac:dyDescent="0.15">
      <c r="A132" s="288" t="s">
        <v>612</v>
      </c>
      <c r="B132" s="580" t="s">
        <v>1163</v>
      </c>
      <c r="C132" s="581" t="s">
        <v>708</v>
      </c>
      <c r="D132" s="197" t="s">
        <v>780</v>
      </c>
      <c r="E132" s="206" t="s">
        <v>1036</v>
      </c>
      <c r="F132" s="281"/>
      <c r="G132" s="293"/>
      <c r="H132" s="294"/>
      <c r="I132" s="279"/>
      <c r="J132" s="279"/>
      <c r="K132" s="279"/>
      <c r="L132" s="295"/>
      <c r="M132" s="312">
        <f t="shared" si="1"/>
        <v>0</v>
      </c>
      <c r="N132" s="289">
        <v>5111</v>
      </c>
      <c r="O132" s="405"/>
      <c r="P132" s="405"/>
      <c r="Q132" s="287"/>
      <c r="R132" s="396"/>
      <c r="S132" s="270"/>
      <c r="T132" s="270"/>
    </row>
    <row r="133" spans="1:20" x14ac:dyDescent="0.15">
      <c r="A133" s="288" t="s">
        <v>612</v>
      </c>
      <c r="B133" s="580" t="s">
        <v>1163</v>
      </c>
      <c r="C133" s="581" t="s">
        <v>709</v>
      </c>
      <c r="D133" s="197" t="s">
        <v>736</v>
      </c>
      <c r="E133" s="206" t="s">
        <v>1037</v>
      </c>
      <c r="F133" s="281"/>
      <c r="G133" s="293"/>
      <c r="H133" s="294"/>
      <c r="I133" s="279"/>
      <c r="J133" s="279"/>
      <c r="K133" s="279"/>
      <c r="L133" s="295"/>
      <c r="M133" s="312">
        <f t="shared" si="1"/>
        <v>0</v>
      </c>
      <c r="N133" s="289">
        <v>8215</v>
      </c>
      <c r="O133" s="405"/>
      <c r="P133" s="405"/>
      <c r="Q133" s="287"/>
      <c r="R133" s="396"/>
      <c r="S133" s="270"/>
      <c r="T133" s="270"/>
    </row>
    <row r="134" spans="1:20" x14ac:dyDescent="0.15">
      <c r="A134" s="310" t="s">
        <v>133</v>
      </c>
      <c r="B134" s="580" t="s">
        <v>1174</v>
      </c>
      <c r="C134" s="310" t="s">
        <v>360</v>
      </c>
      <c r="D134" s="311" t="s">
        <v>533</v>
      </c>
      <c r="E134" s="300" t="s">
        <v>1039</v>
      </c>
      <c r="F134" s="314"/>
      <c r="G134" s="314"/>
      <c r="H134" s="314"/>
      <c r="I134" s="314"/>
      <c r="J134" s="314"/>
      <c r="K134" s="314"/>
      <c r="L134" s="314"/>
      <c r="M134" s="312">
        <f t="shared" si="1"/>
        <v>0</v>
      </c>
      <c r="N134" s="416">
        <v>6000</v>
      </c>
      <c r="O134" s="405"/>
      <c r="P134" s="405"/>
      <c r="Q134" s="287"/>
      <c r="R134" s="396"/>
      <c r="S134" s="270"/>
      <c r="T134" s="270"/>
    </row>
    <row r="135" spans="1:20" x14ac:dyDescent="0.15">
      <c r="A135" s="310" t="s">
        <v>133</v>
      </c>
      <c r="B135" s="580" t="s">
        <v>1177</v>
      </c>
      <c r="C135" s="310" t="s">
        <v>543</v>
      </c>
      <c r="D135" s="311" t="s">
        <v>534</v>
      </c>
      <c r="E135" s="300" t="s">
        <v>1040</v>
      </c>
      <c r="F135" s="314"/>
      <c r="G135" s="314"/>
      <c r="H135" s="314"/>
      <c r="I135" s="314"/>
      <c r="J135" s="314"/>
      <c r="K135" s="314"/>
      <c r="L135" s="314"/>
      <c r="M135" s="312">
        <f t="shared" ref="M135:M198" si="2">SUM(F135:L135)</f>
        <v>0</v>
      </c>
      <c r="N135" s="416">
        <v>6662</v>
      </c>
      <c r="O135" s="405"/>
      <c r="P135" s="405"/>
      <c r="Q135" s="287"/>
      <c r="R135" s="396"/>
      <c r="S135" s="270"/>
      <c r="T135" s="270"/>
    </row>
    <row r="136" spans="1:20" x14ac:dyDescent="0.15">
      <c r="A136" s="310" t="s">
        <v>133</v>
      </c>
      <c r="B136" s="580" t="s">
        <v>1177</v>
      </c>
      <c r="C136" s="310" t="s">
        <v>543</v>
      </c>
      <c r="D136" s="311" t="s">
        <v>534</v>
      </c>
      <c r="E136" s="300" t="s">
        <v>1041</v>
      </c>
      <c r="F136" s="314"/>
      <c r="G136" s="314"/>
      <c r="H136" s="314"/>
      <c r="I136" s="314"/>
      <c r="J136" s="314"/>
      <c r="K136" s="314"/>
      <c r="L136" s="314"/>
      <c r="M136" s="312">
        <f t="shared" si="2"/>
        <v>0</v>
      </c>
      <c r="N136" s="416">
        <v>15240</v>
      </c>
      <c r="O136" s="405"/>
      <c r="P136" s="405"/>
      <c r="Q136" s="287"/>
      <c r="R136" s="396"/>
      <c r="S136" s="270"/>
      <c r="T136" s="270"/>
    </row>
    <row r="137" spans="1:20" x14ac:dyDescent="0.15">
      <c r="A137" s="310" t="s">
        <v>133</v>
      </c>
      <c r="B137" s="580" t="s">
        <v>1166</v>
      </c>
      <c r="C137" s="310" t="s">
        <v>544</v>
      </c>
      <c r="D137" s="311" t="s">
        <v>535</v>
      </c>
      <c r="E137" s="300" t="s">
        <v>1042</v>
      </c>
      <c r="F137" s="314"/>
      <c r="G137" s="314"/>
      <c r="H137" s="314"/>
      <c r="I137" s="314"/>
      <c r="J137" s="314"/>
      <c r="K137" s="314"/>
      <c r="L137" s="314"/>
      <c r="M137" s="312">
        <f t="shared" si="2"/>
        <v>0</v>
      </c>
      <c r="N137" s="416">
        <v>1800</v>
      </c>
      <c r="O137" s="405"/>
      <c r="P137" s="405"/>
      <c r="Q137" s="287"/>
      <c r="R137" s="396"/>
      <c r="S137" s="270"/>
      <c r="T137" s="270"/>
    </row>
    <row r="138" spans="1:20" x14ac:dyDescent="0.15">
      <c r="A138" s="310" t="s">
        <v>133</v>
      </c>
      <c r="B138" s="580" t="s">
        <v>1176</v>
      </c>
      <c r="C138" s="310" t="s">
        <v>545</v>
      </c>
      <c r="D138" s="311" t="s">
        <v>536</v>
      </c>
      <c r="E138" s="301" t="s">
        <v>1043</v>
      </c>
      <c r="F138" s="314"/>
      <c r="G138" s="314"/>
      <c r="H138" s="314"/>
      <c r="I138" s="314"/>
      <c r="J138" s="314"/>
      <c r="K138" s="314"/>
      <c r="L138" s="314"/>
      <c r="M138" s="312">
        <f t="shared" si="2"/>
        <v>0</v>
      </c>
      <c r="N138" s="416">
        <v>7600</v>
      </c>
      <c r="O138" s="405"/>
      <c r="P138" s="405"/>
      <c r="Q138" s="287"/>
      <c r="R138" s="396"/>
      <c r="S138" s="270"/>
      <c r="T138" s="270"/>
    </row>
    <row r="139" spans="1:20" x14ac:dyDescent="0.15">
      <c r="A139" s="310" t="s">
        <v>133</v>
      </c>
      <c r="B139" s="580" t="s">
        <v>1169</v>
      </c>
      <c r="C139" s="310" t="s">
        <v>376</v>
      </c>
      <c r="D139" s="311" t="s">
        <v>537</v>
      </c>
      <c r="E139" s="301" t="s">
        <v>1044</v>
      </c>
      <c r="F139" s="314"/>
      <c r="G139" s="315">
        <v>2400</v>
      </c>
      <c r="H139" s="314"/>
      <c r="I139" s="314"/>
      <c r="J139" s="314"/>
      <c r="K139" s="314"/>
      <c r="L139" s="314"/>
      <c r="M139" s="312">
        <f t="shared" si="2"/>
        <v>2400</v>
      </c>
      <c r="N139" s="277"/>
      <c r="O139" s="405"/>
      <c r="P139" s="405"/>
      <c r="Q139" s="287"/>
      <c r="R139" s="396"/>
      <c r="S139" s="270"/>
      <c r="T139" s="270"/>
    </row>
    <row r="140" spans="1:20" x14ac:dyDescent="0.15">
      <c r="A140" s="310" t="s">
        <v>133</v>
      </c>
      <c r="B140" s="580" t="s">
        <v>1166</v>
      </c>
      <c r="C140" s="310" t="s">
        <v>546</v>
      </c>
      <c r="D140" s="311" t="s">
        <v>535</v>
      </c>
      <c r="E140" s="301" t="s">
        <v>1045</v>
      </c>
      <c r="F140" s="314"/>
      <c r="G140" s="314"/>
      <c r="H140" s="314"/>
      <c r="I140" s="314"/>
      <c r="J140" s="314"/>
      <c r="K140" s="314"/>
      <c r="L140" s="315">
        <v>28000</v>
      </c>
      <c r="M140" s="312">
        <f t="shared" si="2"/>
        <v>28000</v>
      </c>
      <c r="N140" s="277"/>
      <c r="O140" s="405"/>
      <c r="P140" s="405"/>
      <c r="Q140" s="287"/>
      <c r="R140" s="396"/>
      <c r="S140" s="270"/>
      <c r="T140" s="270"/>
    </row>
    <row r="141" spans="1:20" x14ac:dyDescent="0.15">
      <c r="A141" s="310" t="s">
        <v>133</v>
      </c>
      <c r="B141" s="580" t="s">
        <v>1169</v>
      </c>
      <c r="C141" s="310" t="s">
        <v>377</v>
      </c>
      <c r="D141" s="311" t="s">
        <v>538</v>
      </c>
      <c r="E141" s="301" t="s">
        <v>1046</v>
      </c>
      <c r="F141" s="314"/>
      <c r="G141" s="315">
        <v>825</v>
      </c>
      <c r="H141" s="314"/>
      <c r="I141" s="314"/>
      <c r="J141" s="314"/>
      <c r="K141" s="314"/>
      <c r="L141" s="314"/>
      <c r="M141" s="312">
        <f t="shared" si="2"/>
        <v>825</v>
      </c>
      <c r="N141" s="277"/>
      <c r="O141" s="405"/>
      <c r="P141" s="405"/>
      <c r="Q141" s="287"/>
      <c r="R141" s="396"/>
      <c r="S141" s="270"/>
      <c r="T141" s="270"/>
    </row>
    <row r="142" spans="1:20" x14ac:dyDescent="0.15">
      <c r="A142" s="310" t="s">
        <v>133</v>
      </c>
      <c r="B142" s="580" t="s">
        <v>1169</v>
      </c>
      <c r="C142" s="310" t="s">
        <v>377</v>
      </c>
      <c r="D142" s="311" t="s">
        <v>537</v>
      </c>
      <c r="E142" s="301" t="s">
        <v>1046</v>
      </c>
      <c r="F142" s="314"/>
      <c r="G142" s="315">
        <v>1200</v>
      </c>
      <c r="H142" s="314"/>
      <c r="I142" s="314"/>
      <c r="J142" s="314"/>
      <c r="K142" s="314"/>
      <c r="L142" s="314"/>
      <c r="M142" s="312">
        <f t="shared" si="2"/>
        <v>1200</v>
      </c>
      <c r="N142" s="277"/>
      <c r="O142" s="405"/>
      <c r="P142" s="405"/>
      <c r="Q142" s="287"/>
      <c r="R142" s="396"/>
      <c r="S142" s="270"/>
      <c r="T142" s="270"/>
    </row>
    <row r="143" spans="1:20" x14ac:dyDescent="0.15">
      <c r="A143" s="346" t="s">
        <v>361</v>
      </c>
      <c r="B143" s="580" t="s">
        <v>1163</v>
      </c>
      <c r="C143" s="563" t="s">
        <v>796</v>
      </c>
      <c r="D143" s="347" t="s">
        <v>760</v>
      </c>
      <c r="E143" s="321" t="s">
        <v>1048</v>
      </c>
      <c r="F143" s="322"/>
      <c r="G143" s="322"/>
      <c r="H143" s="322"/>
      <c r="I143" s="322"/>
      <c r="J143" s="322"/>
      <c r="K143" s="322"/>
      <c r="L143" s="322"/>
      <c r="M143" s="312">
        <f t="shared" si="2"/>
        <v>0</v>
      </c>
      <c r="N143" s="321">
        <v>49956</v>
      </c>
      <c r="O143" s="318"/>
      <c r="P143" s="405"/>
      <c r="Q143" s="287"/>
      <c r="R143" s="396"/>
      <c r="S143" s="270"/>
      <c r="T143" s="270"/>
    </row>
    <row r="144" spans="1:20" x14ac:dyDescent="0.15">
      <c r="A144" s="346" t="s">
        <v>361</v>
      </c>
      <c r="B144" s="580" t="s">
        <v>1163</v>
      </c>
      <c r="C144" s="563" t="s">
        <v>797</v>
      </c>
      <c r="D144" s="347" t="s">
        <v>807</v>
      </c>
      <c r="E144" s="321" t="s">
        <v>1049</v>
      </c>
      <c r="F144" s="322"/>
      <c r="G144" s="322"/>
      <c r="H144" s="322"/>
      <c r="I144" s="322"/>
      <c r="J144" s="322"/>
      <c r="K144" s="322"/>
      <c r="L144" s="322"/>
      <c r="M144" s="312">
        <f t="shared" si="2"/>
        <v>0</v>
      </c>
      <c r="N144" s="321">
        <v>7590</v>
      </c>
      <c r="O144" s="318"/>
      <c r="P144" s="405"/>
      <c r="Q144" s="287"/>
      <c r="R144" s="396"/>
      <c r="S144" s="270"/>
      <c r="T144" s="270"/>
    </row>
    <row r="145" spans="1:20" x14ac:dyDescent="0.15">
      <c r="A145" s="346" t="s">
        <v>361</v>
      </c>
      <c r="B145" s="580" t="s">
        <v>1176</v>
      </c>
      <c r="C145" s="563" t="s">
        <v>798</v>
      </c>
      <c r="D145" s="347" t="s">
        <v>808</v>
      </c>
      <c r="E145" s="321" t="s">
        <v>1050</v>
      </c>
      <c r="F145" s="322"/>
      <c r="G145" s="322"/>
      <c r="H145" s="322"/>
      <c r="I145" s="322"/>
      <c r="J145" s="322"/>
      <c r="K145" s="322"/>
      <c r="L145" s="322"/>
      <c r="M145" s="312">
        <f t="shared" si="2"/>
        <v>0</v>
      </c>
      <c r="N145" s="321">
        <v>23200</v>
      </c>
      <c r="O145" s="318"/>
      <c r="P145" s="405"/>
      <c r="Q145" s="287"/>
      <c r="R145" s="396"/>
      <c r="S145" s="270"/>
      <c r="T145" s="270"/>
    </row>
    <row r="146" spans="1:20" x14ac:dyDescent="0.15">
      <c r="A146" s="346" t="s">
        <v>361</v>
      </c>
      <c r="B146" s="580" t="s">
        <v>1163</v>
      </c>
      <c r="C146" s="563" t="s">
        <v>799</v>
      </c>
      <c r="D146" s="347" t="s">
        <v>809</v>
      </c>
      <c r="E146" s="321" t="s">
        <v>1051</v>
      </c>
      <c r="F146" s="322"/>
      <c r="G146" s="322"/>
      <c r="H146" s="322"/>
      <c r="I146" s="322"/>
      <c r="J146" s="322"/>
      <c r="K146" s="322"/>
      <c r="L146" s="322"/>
      <c r="M146" s="312">
        <f t="shared" si="2"/>
        <v>0</v>
      </c>
      <c r="N146" s="321">
        <v>16530</v>
      </c>
      <c r="O146" s="318"/>
      <c r="P146" s="405"/>
      <c r="Q146" s="287"/>
      <c r="R146" s="396"/>
      <c r="S146" s="270"/>
      <c r="T146" s="270"/>
    </row>
    <row r="147" spans="1:20" x14ac:dyDescent="0.15">
      <c r="A147" s="346" t="s">
        <v>361</v>
      </c>
      <c r="B147" s="580" t="s">
        <v>1222</v>
      </c>
      <c r="C147" s="563" t="s">
        <v>800</v>
      </c>
      <c r="D147" s="347" t="s">
        <v>810</v>
      </c>
      <c r="E147" s="325" t="s">
        <v>1052</v>
      </c>
      <c r="F147" s="322"/>
      <c r="G147" s="322"/>
      <c r="H147" s="322"/>
      <c r="I147" s="322"/>
      <c r="J147" s="322"/>
      <c r="K147" s="322"/>
      <c r="L147" s="322"/>
      <c r="M147" s="312">
        <f t="shared" si="2"/>
        <v>0</v>
      </c>
      <c r="N147" s="326">
        <v>49557</v>
      </c>
      <c r="O147" s="318"/>
      <c r="P147" s="405"/>
      <c r="Q147" s="287"/>
      <c r="R147" s="396"/>
      <c r="S147" s="270"/>
      <c r="T147" s="270"/>
    </row>
    <row r="148" spans="1:20" x14ac:dyDescent="0.15">
      <c r="A148" s="346" t="s">
        <v>361</v>
      </c>
      <c r="B148" s="580" t="s">
        <v>1163</v>
      </c>
      <c r="C148" s="563" t="s">
        <v>801</v>
      </c>
      <c r="D148" s="347" t="s">
        <v>531</v>
      </c>
      <c r="E148" s="321" t="s">
        <v>1053</v>
      </c>
      <c r="F148" s="322"/>
      <c r="G148" s="322"/>
      <c r="H148" s="322"/>
      <c r="I148" s="322"/>
      <c r="J148" s="322"/>
      <c r="K148" s="322"/>
      <c r="L148" s="322"/>
      <c r="M148" s="312">
        <f t="shared" si="2"/>
        <v>0</v>
      </c>
      <c r="N148" s="321">
        <v>48680</v>
      </c>
      <c r="O148" s="318"/>
      <c r="P148" s="405"/>
      <c r="Q148" s="287"/>
      <c r="R148" s="396"/>
      <c r="S148" s="270"/>
      <c r="T148" s="270"/>
    </row>
    <row r="149" spans="1:20" x14ac:dyDescent="0.15">
      <c r="A149" s="346" t="s">
        <v>361</v>
      </c>
      <c r="B149" s="580" t="s">
        <v>1163</v>
      </c>
      <c r="C149" s="563" t="s">
        <v>802</v>
      </c>
      <c r="D149" s="347" t="s">
        <v>811</v>
      </c>
      <c r="E149" s="321" t="s">
        <v>1054</v>
      </c>
      <c r="F149" s="322"/>
      <c r="G149" s="322"/>
      <c r="H149" s="322"/>
      <c r="I149" s="322"/>
      <c r="J149" s="322"/>
      <c r="K149" s="322"/>
      <c r="L149" s="321">
        <v>47720</v>
      </c>
      <c r="M149" s="312">
        <f t="shared" si="2"/>
        <v>47720</v>
      </c>
      <c r="N149" s="318"/>
      <c r="O149" s="318"/>
      <c r="P149" s="405"/>
      <c r="Q149" s="287"/>
      <c r="R149" s="396"/>
      <c r="S149" s="270"/>
      <c r="T149" s="270"/>
    </row>
    <row r="150" spans="1:20" x14ac:dyDescent="0.15">
      <c r="A150" s="346" t="s">
        <v>361</v>
      </c>
      <c r="B150" s="580" t="s">
        <v>1163</v>
      </c>
      <c r="C150" s="563" t="s">
        <v>802</v>
      </c>
      <c r="D150" s="347" t="s">
        <v>563</v>
      </c>
      <c r="E150" s="321" t="s">
        <v>1055</v>
      </c>
      <c r="F150" s="322"/>
      <c r="G150" s="322"/>
      <c r="H150" s="322"/>
      <c r="I150" s="322"/>
      <c r="J150" s="322"/>
      <c r="K150" s="322"/>
      <c r="L150" s="322"/>
      <c r="M150" s="312">
        <f t="shared" si="2"/>
        <v>0</v>
      </c>
      <c r="N150" s="321">
        <v>47800</v>
      </c>
      <c r="O150" s="318"/>
      <c r="P150" s="405"/>
      <c r="Q150" s="287"/>
      <c r="R150" s="396"/>
      <c r="S150" s="270"/>
      <c r="T150" s="270"/>
    </row>
    <row r="151" spans="1:20" x14ac:dyDescent="0.15">
      <c r="A151" s="346" t="s">
        <v>361</v>
      </c>
      <c r="B151" s="580" t="s">
        <v>1163</v>
      </c>
      <c r="C151" s="563" t="s">
        <v>803</v>
      </c>
      <c r="D151" s="347" t="s">
        <v>397</v>
      </c>
      <c r="E151" s="321" t="s">
        <v>1056</v>
      </c>
      <c r="F151" s="322"/>
      <c r="G151" s="322"/>
      <c r="H151" s="322"/>
      <c r="I151" s="322"/>
      <c r="J151" s="322"/>
      <c r="K151" s="322"/>
      <c r="L151" s="322"/>
      <c r="M151" s="312">
        <f t="shared" si="2"/>
        <v>0</v>
      </c>
      <c r="N151" s="321">
        <v>63963</v>
      </c>
      <c r="O151" s="318"/>
      <c r="P151" s="405"/>
      <c r="Q151" s="287"/>
      <c r="R151" s="396"/>
      <c r="S151" s="270"/>
      <c r="T151" s="270"/>
    </row>
    <row r="152" spans="1:20" x14ac:dyDescent="0.15">
      <c r="A152" s="346" t="s">
        <v>361</v>
      </c>
      <c r="B152" s="580">
        <v>20191203</v>
      </c>
      <c r="C152" s="563" t="s">
        <v>547</v>
      </c>
      <c r="D152" s="347" t="s">
        <v>812</v>
      </c>
      <c r="E152" s="326" t="s">
        <v>1057</v>
      </c>
      <c r="F152" s="322"/>
      <c r="G152" s="322"/>
      <c r="H152" s="322"/>
      <c r="I152" s="322"/>
      <c r="J152" s="322"/>
      <c r="K152" s="322"/>
      <c r="L152" s="326">
        <v>150000</v>
      </c>
      <c r="M152" s="312">
        <f t="shared" si="2"/>
        <v>150000</v>
      </c>
      <c r="N152" s="318"/>
      <c r="O152" s="318"/>
      <c r="P152" s="405"/>
      <c r="Q152" s="287"/>
      <c r="R152" s="396"/>
      <c r="S152" s="270"/>
      <c r="T152" s="270"/>
    </row>
    <row r="153" spans="1:20" x14ac:dyDescent="0.15">
      <c r="A153" s="346" t="s">
        <v>361</v>
      </c>
      <c r="B153" s="580">
        <v>20191203</v>
      </c>
      <c r="C153" s="563" t="s">
        <v>548</v>
      </c>
      <c r="D153" s="347" t="s">
        <v>812</v>
      </c>
      <c r="E153" s="326" t="s">
        <v>1058</v>
      </c>
      <c r="F153" s="322"/>
      <c r="G153" s="322"/>
      <c r="H153" s="322"/>
      <c r="I153" s="322"/>
      <c r="J153" s="322"/>
      <c r="K153" s="322"/>
      <c r="L153" s="326">
        <v>91000</v>
      </c>
      <c r="M153" s="312">
        <f t="shared" si="2"/>
        <v>91000</v>
      </c>
      <c r="N153" s="318"/>
      <c r="O153" s="318"/>
      <c r="P153" s="405"/>
      <c r="Q153" s="287"/>
      <c r="R153" s="396"/>
      <c r="S153" s="270"/>
      <c r="T153" s="270"/>
    </row>
    <row r="154" spans="1:20" x14ac:dyDescent="0.15">
      <c r="A154" s="346" t="s">
        <v>361</v>
      </c>
      <c r="B154" s="580">
        <v>20191203</v>
      </c>
      <c r="C154" s="563" t="s">
        <v>549</v>
      </c>
      <c r="D154" s="347" t="s">
        <v>812</v>
      </c>
      <c r="E154" s="326" t="s">
        <v>1059</v>
      </c>
      <c r="F154" s="322"/>
      <c r="G154" s="322"/>
      <c r="H154" s="322"/>
      <c r="I154" s="322"/>
      <c r="J154" s="322"/>
      <c r="K154" s="322"/>
      <c r="L154" s="326">
        <v>50000</v>
      </c>
      <c r="M154" s="312">
        <f t="shared" si="2"/>
        <v>50000</v>
      </c>
      <c r="N154" s="318"/>
      <c r="O154" s="318"/>
      <c r="P154" s="405"/>
      <c r="Q154" s="287"/>
      <c r="R154" s="396"/>
      <c r="S154" s="270"/>
      <c r="T154" s="270"/>
    </row>
    <row r="155" spans="1:20" x14ac:dyDescent="0.15">
      <c r="A155" s="346" t="s">
        <v>361</v>
      </c>
      <c r="B155" s="580">
        <v>20191202</v>
      </c>
      <c r="C155" s="563" t="s">
        <v>551</v>
      </c>
      <c r="D155" s="347" t="s">
        <v>539</v>
      </c>
      <c r="E155" s="325" t="s">
        <v>1060</v>
      </c>
      <c r="F155" s="322"/>
      <c r="G155" s="322"/>
      <c r="H155" s="322"/>
      <c r="I155" s="322"/>
      <c r="J155" s="322"/>
      <c r="K155" s="322"/>
      <c r="L155" s="322"/>
      <c r="M155" s="312">
        <f t="shared" si="2"/>
        <v>0</v>
      </c>
      <c r="N155" s="326">
        <v>29100</v>
      </c>
      <c r="O155" s="318"/>
      <c r="P155" s="405"/>
      <c r="Q155" s="287"/>
      <c r="R155" s="396"/>
      <c r="S155" s="270"/>
      <c r="T155" s="270"/>
    </row>
    <row r="156" spans="1:20" x14ac:dyDescent="0.15">
      <c r="A156" s="346" t="s">
        <v>361</v>
      </c>
      <c r="B156" s="580" t="s">
        <v>1174</v>
      </c>
      <c r="C156" s="563" t="s">
        <v>552</v>
      </c>
      <c r="D156" s="347" t="s">
        <v>813</v>
      </c>
      <c r="E156" s="321" t="s">
        <v>1061</v>
      </c>
      <c r="F156" s="322"/>
      <c r="G156" s="322"/>
      <c r="H156" s="322"/>
      <c r="I156" s="322"/>
      <c r="J156" s="322"/>
      <c r="K156" s="322"/>
      <c r="L156" s="322"/>
      <c r="M156" s="312">
        <f t="shared" si="2"/>
        <v>0</v>
      </c>
      <c r="N156" s="321">
        <v>4800</v>
      </c>
      <c r="O156" s="318"/>
      <c r="P156" s="405"/>
      <c r="Q156" s="287"/>
      <c r="R156" s="396"/>
      <c r="S156" s="270"/>
      <c r="T156" s="270"/>
    </row>
    <row r="157" spans="1:20" x14ac:dyDescent="0.15">
      <c r="A157" s="346" t="s">
        <v>361</v>
      </c>
      <c r="B157" s="580" t="s">
        <v>1180</v>
      </c>
      <c r="C157" s="563" t="s">
        <v>553</v>
      </c>
      <c r="D157" s="347" t="s">
        <v>814</v>
      </c>
      <c r="E157" s="321" t="s">
        <v>1062</v>
      </c>
      <c r="F157" s="322"/>
      <c r="G157" s="322"/>
      <c r="H157" s="322"/>
      <c r="I157" s="322"/>
      <c r="J157" s="322"/>
      <c r="K157" s="322"/>
      <c r="L157" s="322"/>
      <c r="M157" s="312">
        <f t="shared" si="2"/>
        <v>0</v>
      </c>
      <c r="N157" s="321">
        <v>290000</v>
      </c>
      <c r="O157" s="318"/>
      <c r="P157" s="405"/>
      <c r="Q157" s="287"/>
      <c r="R157" s="396"/>
      <c r="S157" s="270"/>
      <c r="T157" s="270"/>
    </row>
    <row r="158" spans="1:20" x14ac:dyDescent="0.15">
      <c r="A158" s="346" t="s">
        <v>361</v>
      </c>
      <c r="B158" s="580" t="s">
        <v>1176</v>
      </c>
      <c r="C158" s="563" t="s">
        <v>554</v>
      </c>
      <c r="D158" s="347" t="s">
        <v>819</v>
      </c>
      <c r="E158" s="321" t="s">
        <v>1063</v>
      </c>
      <c r="F158" s="322"/>
      <c r="G158" s="322"/>
      <c r="H158" s="322"/>
      <c r="I158" s="322"/>
      <c r="J158" s="322"/>
      <c r="K158" s="322"/>
      <c r="L158" s="322"/>
      <c r="M158" s="312">
        <f t="shared" si="2"/>
        <v>0</v>
      </c>
      <c r="N158" s="321">
        <v>58200</v>
      </c>
      <c r="O158" s="318"/>
      <c r="P158" s="405"/>
      <c r="Q158" s="287"/>
      <c r="R158" s="396"/>
      <c r="S158" s="270"/>
      <c r="T158" s="270"/>
    </row>
    <row r="159" spans="1:20" x14ac:dyDescent="0.15">
      <c r="A159" s="346" t="s">
        <v>361</v>
      </c>
      <c r="B159" s="580" t="s">
        <v>1176</v>
      </c>
      <c r="C159" s="563" t="s">
        <v>555</v>
      </c>
      <c r="D159" s="347" t="s">
        <v>815</v>
      </c>
      <c r="E159" s="321" t="s">
        <v>1064</v>
      </c>
      <c r="F159" s="322"/>
      <c r="G159" s="322"/>
      <c r="H159" s="322"/>
      <c r="I159" s="322"/>
      <c r="J159" s="322"/>
      <c r="K159" s="322"/>
      <c r="L159" s="322"/>
      <c r="M159" s="312">
        <f t="shared" si="2"/>
        <v>0</v>
      </c>
      <c r="N159" s="321">
        <v>250000</v>
      </c>
      <c r="O159" s="318"/>
      <c r="P159" s="405"/>
      <c r="Q159" s="287"/>
      <c r="R159" s="396"/>
      <c r="S159" s="270"/>
      <c r="T159" s="270"/>
    </row>
    <row r="160" spans="1:20" x14ac:dyDescent="0.15">
      <c r="A160" s="346" t="s">
        <v>361</v>
      </c>
      <c r="B160" s="580" t="s">
        <v>1166</v>
      </c>
      <c r="C160" s="563" t="s">
        <v>556</v>
      </c>
      <c r="D160" s="347" t="s">
        <v>760</v>
      </c>
      <c r="E160" s="321" t="s">
        <v>1065</v>
      </c>
      <c r="F160" s="322"/>
      <c r="G160" s="322"/>
      <c r="H160" s="322"/>
      <c r="I160" s="322"/>
      <c r="J160" s="322"/>
      <c r="K160" s="322"/>
      <c r="L160" s="322"/>
      <c r="M160" s="312">
        <f t="shared" si="2"/>
        <v>0</v>
      </c>
      <c r="N160" s="321">
        <v>145434</v>
      </c>
      <c r="O160" s="318"/>
      <c r="P160" s="405"/>
      <c r="Q160" s="287"/>
      <c r="R160" s="396"/>
      <c r="S160" s="270"/>
      <c r="T160" s="270"/>
    </row>
    <row r="161" spans="1:20" x14ac:dyDescent="0.15">
      <c r="A161" s="346" t="s">
        <v>361</v>
      </c>
      <c r="B161" s="580" t="s">
        <v>1167</v>
      </c>
      <c r="C161" s="563" t="s">
        <v>557</v>
      </c>
      <c r="D161" s="347" t="s">
        <v>766</v>
      </c>
      <c r="E161" s="321" t="s">
        <v>1066</v>
      </c>
      <c r="F161" s="322"/>
      <c r="G161" s="322"/>
      <c r="H161" s="322"/>
      <c r="I161" s="322"/>
      <c r="J161" s="322"/>
      <c r="K161" s="322"/>
      <c r="L161" s="322"/>
      <c r="M161" s="312">
        <f t="shared" si="2"/>
        <v>0</v>
      </c>
      <c r="N161" s="321">
        <v>122466</v>
      </c>
      <c r="O161" s="318"/>
      <c r="P161" s="405"/>
      <c r="Q161" s="287"/>
      <c r="R161" s="396"/>
      <c r="S161" s="270"/>
      <c r="T161" s="270"/>
    </row>
    <row r="162" spans="1:20" x14ac:dyDescent="0.15">
      <c r="A162" s="346" t="s">
        <v>361</v>
      </c>
      <c r="B162" s="580" t="s">
        <v>1163</v>
      </c>
      <c r="C162" s="563" t="s">
        <v>1217</v>
      </c>
      <c r="D162" s="347" t="s">
        <v>794</v>
      </c>
      <c r="E162" s="321" t="s">
        <v>1205</v>
      </c>
      <c r="F162" s="322"/>
      <c r="G162" s="322"/>
      <c r="H162" s="322"/>
      <c r="I162" s="322"/>
      <c r="J162" s="322"/>
      <c r="K162" s="322"/>
      <c r="L162" s="322"/>
      <c r="M162" s="312">
        <f t="shared" si="2"/>
        <v>0</v>
      </c>
      <c r="N162" s="321"/>
      <c r="O162" s="321">
        <v>30000</v>
      </c>
      <c r="P162" s="405"/>
      <c r="Q162" s="241"/>
      <c r="R162" s="396"/>
      <c r="S162" s="270"/>
      <c r="T162" s="270"/>
    </row>
    <row r="163" spans="1:20" x14ac:dyDescent="0.15">
      <c r="A163" s="346" t="s">
        <v>361</v>
      </c>
      <c r="B163" s="580" t="s">
        <v>1163</v>
      </c>
      <c r="C163" s="563" t="s">
        <v>551</v>
      </c>
      <c r="D163" s="347" t="s">
        <v>816</v>
      </c>
      <c r="E163" s="321" t="s">
        <v>1068</v>
      </c>
      <c r="F163" s="322"/>
      <c r="G163" s="322"/>
      <c r="H163" s="322"/>
      <c r="I163" s="322"/>
      <c r="J163" s="322"/>
      <c r="K163" s="322"/>
      <c r="L163" s="322"/>
      <c r="M163" s="312">
        <f t="shared" si="2"/>
        <v>0</v>
      </c>
      <c r="N163" s="321"/>
      <c r="O163" s="321">
        <v>45941</v>
      </c>
      <c r="P163" s="405"/>
      <c r="Q163" s="241"/>
      <c r="R163" s="396"/>
      <c r="S163" s="270"/>
      <c r="T163" s="270"/>
    </row>
    <row r="164" spans="1:20" x14ac:dyDescent="0.15">
      <c r="A164" s="346" t="s">
        <v>361</v>
      </c>
      <c r="B164" s="580" t="s">
        <v>1163</v>
      </c>
      <c r="C164" s="563" t="s">
        <v>551</v>
      </c>
      <c r="D164" s="347" t="s">
        <v>820</v>
      </c>
      <c r="E164" s="321" t="s">
        <v>1069</v>
      </c>
      <c r="F164" s="322"/>
      <c r="G164" s="322"/>
      <c r="H164" s="322"/>
      <c r="I164" s="322"/>
      <c r="J164" s="322"/>
      <c r="K164" s="322"/>
      <c r="L164" s="322"/>
      <c r="M164" s="312">
        <f t="shared" si="2"/>
        <v>0</v>
      </c>
      <c r="N164" s="318"/>
      <c r="O164" s="321">
        <v>9700</v>
      </c>
      <c r="P164" s="405"/>
      <c r="Q164" s="241"/>
      <c r="R164" s="396"/>
      <c r="S164" s="270"/>
      <c r="T164" s="270"/>
    </row>
    <row r="165" spans="1:20" x14ac:dyDescent="0.15">
      <c r="A165" s="346" t="s">
        <v>361</v>
      </c>
      <c r="B165" s="580" t="s">
        <v>1167</v>
      </c>
      <c r="C165" s="563" t="s">
        <v>557</v>
      </c>
      <c r="D165" s="347" t="s">
        <v>766</v>
      </c>
      <c r="E165" s="321" t="s">
        <v>1070</v>
      </c>
      <c r="F165" s="322"/>
      <c r="G165" s="322"/>
      <c r="H165" s="322"/>
      <c r="I165" s="322"/>
      <c r="J165" s="322"/>
      <c r="K165" s="322"/>
      <c r="L165" s="322"/>
      <c r="M165" s="312">
        <f t="shared" si="2"/>
        <v>0</v>
      </c>
      <c r="N165" s="321"/>
      <c r="O165" s="321">
        <v>36397</v>
      </c>
      <c r="P165" s="405"/>
      <c r="Q165" s="241"/>
      <c r="R165" s="396"/>
      <c r="S165" s="270"/>
      <c r="T165" s="270"/>
    </row>
    <row r="166" spans="1:20" x14ac:dyDescent="0.15">
      <c r="A166" s="346" t="s">
        <v>361</v>
      </c>
      <c r="B166" s="580" t="s">
        <v>1163</v>
      </c>
      <c r="C166" s="563" t="s">
        <v>558</v>
      </c>
      <c r="D166" s="347" t="s">
        <v>821</v>
      </c>
      <c r="E166" s="321" t="s">
        <v>1071</v>
      </c>
      <c r="F166" s="322"/>
      <c r="G166" s="322"/>
      <c r="H166" s="322"/>
      <c r="I166" s="322"/>
      <c r="J166" s="322"/>
      <c r="K166" s="322"/>
      <c r="L166" s="322"/>
      <c r="M166" s="312">
        <f t="shared" si="2"/>
        <v>0</v>
      </c>
      <c r="N166" s="321"/>
      <c r="O166" s="321">
        <v>4315</v>
      </c>
      <c r="P166" s="405"/>
      <c r="Q166" s="241"/>
      <c r="R166" s="396"/>
      <c r="S166" s="270"/>
      <c r="T166" s="270"/>
    </row>
    <row r="167" spans="1:20" x14ac:dyDescent="0.15">
      <c r="A167" s="346" t="s">
        <v>361</v>
      </c>
      <c r="B167" s="580" t="s">
        <v>1167</v>
      </c>
      <c r="C167" s="563" t="s">
        <v>559</v>
      </c>
      <c r="D167" s="347" t="s">
        <v>817</v>
      </c>
      <c r="E167" s="321" t="s">
        <v>1072</v>
      </c>
      <c r="F167" s="322"/>
      <c r="G167" s="322"/>
      <c r="H167" s="322"/>
      <c r="I167" s="322"/>
      <c r="J167" s="322"/>
      <c r="K167" s="322"/>
      <c r="L167" s="322"/>
      <c r="M167" s="312">
        <f t="shared" si="2"/>
        <v>0</v>
      </c>
      <c r="N167" s="321"/>
      <c r="O167" s="321">
        <v>250000</v>
      </c>
      <c r="P167" s="405"/>
      <c r="Q167" s="241"/>
      <c r="R167" s="396"/>
      <c r="S167" s="270"/>
      <c r="T167" s="270"/>
    </row>
    <row r="168" spans="1:20" x14ac:dyDescent="0.15">
      <c r="A168" s="346" t="s">
        <v>361</v>
      </c>
      <c r="B168" s="580" t="s">
        <v>1163</v>
      </c>
      <c r="C168" s="563" t="s">
        <v>550</v>
      </c>
      <c r="D168" s="347" t="s">
        <v>1122</v>
      </c>
      <c r="E168" s="321" t="s">
        <v>1073</v>
      </c>
      <c r="F168" s="322"/>
      <c r="G168" s="322"/>
      <c r="H168" s="322"/>
      <c r="I168" s="322"/>
      <c r="J168" s="322">
        <v>27380</v>
      </c>
      <c r="K168" s="322">
        <v>17700</v>
      </c>
      <c r="L168" s="322">
        <v>2410.5</v>
      </c>
      <c r="M168" s="312">
        <f t="shared" si="2"/>
        <v>47490.5</v>
      </c>
      <c r="N168" s="277"/>
      <c r="O168" s="405"/>
      <c r="P168" s="405"/>
      <c r="Q168" s="398"/>
      <c r="R168" s="396"/>
      <c r="S168" s="270"/>
      <c r="T168" s="270"/>
    </row>
    <row r="169" spans="1:20" x14ac:dyDescent="0.15">
      <c r="A169" s="346" t="s">
        <v>361</v>
      </c>
      <c r="B169" s="580" t="s">
        <v>1166</v>
      </c>
      <c r="C169" s="563" t="s">
        <v>804</v>
      </c>
      <c r="D169" s="347" t="s">
        <v>760</v>
      </c>
      <c r="E169" s="329" t="s">
        <v>1074</v>
      </c>
      <c r="F169" s="322"/>
      <c r="G169" s="322"/>
      <c r="H169" s="322"/>
      <c r="I169" s="322"/>
      <c r="J169" s="322"/>
      <c r="K169" s="322"/>
      <c r="L169" s="330">
        <v>50000</v>
      </c>
      <c r="M169" s="312">
        <f t="shared" si="2"/>
        <v>50000</v>
      </c>
      <c r="N169" s="277"/>
      <c r="O169" s="405"/>
      <c r="P169" s="405"/>
      <c r="Q169" s="200"/>
      <c r="R169" s="396"/>
      <c r="S169" s="270"/>
      <c r="T169" s="270"/>
    </row>
    <row r="170" spans="1:20" x14ac:dyDescent="0.15">
      <c r="A170" s="346" t="s">
        <v>361</v>
      </c>
      <c r="B170" s="580" t="s">
        <v>1166</v>
      </c>
      <c r="C170" s="563" t="s">
        <v>805</v>
      </c>
      <c r="D170" s="347" t="s">
        <v>760</v>
      </c>
      <c r="E170" s="329" t="s">
        <v>1075</v>
      </c>
      <c r="F170" s="322"/>
      <c r="G170" s="322"/>
      <c r="H170" s="322"/>
      <c r="I170" s="322"/>
      <c r="J170" s="322"/>
      <c r="K170" s="322"/>
      <c r="L170" s="331">
        <v>59000</v>
      </c>
      <c r="M170" s="312">
        <f t="shared" si="2"/>
        <v>59000</v>
      </c>
      <c r="N170" s="277"/>
      <c r="O170" s="405"/>
      <c r="P170" s="405"/>
      <c r="Q170" s="200"/>
      <c r="R170" s="396"/>
      <c r="S170" s="270"/>
      <c r="T170" s="270"/>
    </row>
    <row r="171" spans="1:20" x14ac:dyDescent="0.15">
      <c r="A171" s="346" t="s">
        <v>361</v>
      </c>
      <c r="B171" s="580" t="s">
        <v>1176</v>
      </c>
      <c r="C171" s="563" t="s">
        <v>806</v>
      </c>
      <c r="D171" s="347" t="s">
        <v>832</v>
      </c>
      <c r="E171" s="321" t="s">
        <v>600</v>
      </c>
      <c r="F171" s="322"/>
      <c r="G171" s="322"/>
      <c r="H171" s="322"/>
      <c r="I171" s="322"/>
      <c r="J171" s="322"/>
      <c r="K171" s="322"/>
      <c r="L171" s="332">
        <v>100000</v>
      </c>
      <c r="M171" s="312">
        <f t="shared" si="2"/>
        <v>100000</v>
      </c>
      <c r="N171" s="277"/>
      <c r="O171" s="405"/>
      <c r="P171" s="405"/>
      <c r="Q171" s="200"/>
      <c r="R171" s="396"/>
      <c r="S171" s="270"/>
      <c r="T171" s="270"/>
    </row>
    <row r="172" spans="1:20" ht="60" x14ac:dyDescent="0.15">
      <c r="A172" s="201" t="s">
        <v>362</v>
      </c>
      <c r="B172" s="580" t="s">
        <v>1163</v>
      </c>
      <c r="C172" s="201" t="s">
        <v>386</v>
      </c>
      <c r="D172" s="364" t="s">
        <v>1190</v>
      </c>
      <c r="E172" s="204" t="s">
        <v>1077</v>
      </c>
      <c r="F172" s="351"/>
      <c r="G172" s="351"/>
      <c r="H172" s="369">
        <v>40000</v>
      </c>
      <c r="I172" s="351"/>
      <c r="J172" s="351"/>
      <c r="K172" s="351"/>
      <c r="L172" s="351"/>
      <c r="M172" s="312">
        <f t="shared" si="2"/>
        <v>40000</v>
      </c>
      <c r="N172" s="417"/>
      <c r="O172" s="417"/>
      <c r="P172" s="417"/>
      <c r="Q172" s="200"/>
      <c r="R172" s="396"/>
      <c r="S172" s="270"/>
      <c r="T172" s="270"/>
    </row>
    <row r="173" spans="1:20" ht="36" x14ac:dyDescent="0.15">
      <c r="A173" s="201" t="s">
        <v>362</v>
      </c>
      <c r="B173" s="580" t="s">
        <v>1163</v>
      </c>
      <c r="C173" s="201" t="s">
        <v>395</v>
      </c>
      <c r="D173" s="364" t="s">
        <v>1191</v>
      </c>
      <c r="E173" s="202" t="s">
        <v>1078</v>
      </c>
      <c r="F173" s="351"/>
      <c r="G173" s="351"/>
      <c r="H173" s="369"/>
      <c r="I173" s="351"/>
      <c r="J173" s="351"/>
      <c r="K173" s="351"/>
      <c r="L173" s="351"/>
      <c r="M173" s="312">
        <f t="shared" si="2"/>
        <v>0</v>
      </c>
      <c r="N173" s="418">
        <v>24000</v>
      </c>
      <c r="O173" s="417"/>
      <c r="P173" s="417"/>
      <c r="Q173" s="241"/>
      <c r="R173" s="396"/>
      <c r="S173" s="270"/>
      <c r="T173" s="270"/>
    </row>
    <row r="174" spans="1:20" x14ac:dyDescent="0.15">
      <c r="A174" s="201" t="s">
        <v>362</v>
      </c>
      <c r="B174" s="580" t="s">
        <v>1223</v>
      </c>
      <c r="C174" s="201" t="s">
        <v>383</v>
      </c>
      <c r="D174" s="201" t="s">
        <v>378</v>
      </c>
      <c r="E174" s="204" t="s">
        <v>1079</v>
      </c>
      <c r="F174" s="351"/>
      <c r="G174" s="369">
        <v>61200</v>
      </c>
      <c r="H174" s="369"/>
      <c r="I174" s="351"/>
      <c r="J174" s="351"/>
      <c r="K174" s="351"/>
      <c r="L174" s="351"/>
      <c r="M174" s="312">
        <f t="shared" si="2"/>
        <v>61200</v>
      </c>
      <c r="N174" s="417"/>
      <c r="O174" s="417"/>
      <c r="P174" s="417"/>
      <c r="Q174" s="241"/>
      <c r="R174" s="396"/>
      <c r="S174" s="270"/>
      <c r="T174" s="270"/>
    </row>
    <row r="175" spans="1:20" x14ac:dyDescent="0.15">
      <c r="A175" s="201" t="s">
        <v>362</v>
      </c>
      <c r="B175" s="580" t="s">
        <v>1223</v>
      </c>
      <c r="C175" s="201" t="s">
        <v>384</v>
      </c>
      <c r="D175" s="201" t="s">
        <v>379</v>
      </c>
      <c r="E175" s="204" t="s">
        <v>1080</v>
      </c>
      <c r="F175" s="351"/>
      <c r="G175" s="369">
        <v>27000</v>
      </c>
      <c r="H175" s="369"/>
      <c r="I175" s="351"/>
      <c r="J175" s="351"/>
      <c r="K175" s="351"/>
      <c r="L175" s="351"/>
      <c r="M175" s="312">
        <f t="shared" si="2"/>
        <v>27000</v>
      </c>
      <c r="N175" s="417"/>
      <c r="O175" s="417"/>
      <c r="P175" s="417"/>
      <c r="Q175" s="241"/>
      <c r="R175" s="396"/>
      <c r="S175" s="270"/>
      <c r="T175" s="270"/>
    </row>
    <row r="176" spans="1:20" x14ac:dyDescent="0.15">
      <c r="A176" s="201" t="s">
        <v>362</v>
      </c>
      <c r="B176" s="580" t="s">
        <v>1223</v>
      </c>
      <c r="C176" s="201" t="s">
        <v>388</v>
      </c>
      <c r="D176" s="201" t="s">
        <v>382</v>
      </c>
      <c r="E176" s="204" t="s">
        <v>1081</v>
      </c>
      <c r="F176" s="351"/>
      <c r="G176" s="351"/>
      <c r="H176" s="369"/>
      <c r="I176" s="351"/>
      <c r="J176" s="351"/>
      <c r="K176" s="351"/>
      <c r="L176" s="369">
        <v>1800</v>
      </c>
      <c r="M176" s="312">
        <f t="shared" si="2"/>
        <v>1800</v>
      </c>
      <c r="N176" s="417"/>
      <c r="O176" s="417"/>
      <c r="P176" s="417"/>
      <c r="Q176" s="241"/>
      <c r="R176" s="396"/>
      <c r="S176" s="270"/>
      <c r="T176" s="270"/>
    </row>
    <row r="177" spans="1:20" x14ac:dyDescent="0.15">
      <c r="A177" s="201" t="s">
        <v>362</v>
      </c>
      <c r="B177" s="580" t="s">
        <v>1224</v>
      </c>
      <c r="C177" s="201" t="s">
        <v>385</v>
      </c>
      <c r="D177" s="201" t="s">
        <v>380</v>
      </c>
      <c r="E177" s="204" t="s">
        <v>1082</v>
      </c>
      <c r="F177" s="351"/>
      <c r="G177" s="369">
        <v>25800</v>
      </c>
      <c r="H177" s="369"/>
      <c r="I177" s="351"/>
      <c r="J177" s="351"/>
      <c r="K177" s="351"/>
      <c r="L177" s="351"/>
      <c r="M177" s="312">
        <f t="shared" si="2"/>
        <v>25800</v>
      </c>
      <c r="N177" s="417"/>
      <c r="O177" s="417"/>
      <c r="P177" s="417"/>
      <c r="Q177" s="241"/>
      <c r="R177" s="396"/>
      <c r="S177" s="270"/>
      <c r="T177" s="270"/>
    </row>
    <row r="178" spans="1:20" x14ac:dyDescent="0.15">
      <c r="A178" s="201" t="s">
        <v>362</v>
      </c>
      <c r="B178" s="580" t="s">
        <v>1167</v>
      </c>
      <c r="C178" s="201" t="s">
        <v>396</v>
      </c>
      <c r="D178" s="201" t="s">
        <v>394</v>
      </c>
      <c r="E178" s="202" t="s">
        <v>1083</v>
      </c>
      <c r="F178" s="351"/>
      <c r="G178" s="351"/>
      <c r="H178" s="369"/>
      <c r="I178" s="351"/>
      <c r="J178" s="351"/>
      <c r="K178" s="351"/>
      <c r="L178" s="351"/>
      <c r="M178" s="312">
        <f t="shared" si="2"/>
        <v>0</v>
      </c>
      <c r="N178" s="418">
        <v>214000</v>
      </c>
      <c r="O178" s="417"/>
      <c r="P178" s="417"/>
      <c r="Q178" s="241"/>
      <c r="R178" s="396"/>
      <c r="S178" s="270"/>
      <c r="T178" s="270"/>
    </row>
    <row r="179" spans="1:20" x14ac:dyDescent="0.15">
      <c r="A179" s="201" t="s">
        <v>362</v>
      </c>
      <c r="B179" s="580">
        <v>20190403</v>
      </c>
      <c r="C179" s="201" t="s">
        <v>1218</v>
      </c>
      <c r="D179" s="201" t="s">
        <v>381</v>
      </c>
      <c r="E179" s="204" t="s">
        <v>1084</v>
      </c>
      <c r="F179" s="369">
        <v>129780</v>
      </c>
      <c r="G179" s="351"/>
      <c r="H179" s="369"/>
      <c r="I179" s="351"/>
      <c r="J179" s="351"/>
      <c r="K179" s="351"/>
      <c r="L179" s="351"/>
      <c r="M179" s="312">
        <f t="shared" si="2"/>
        <v>129780</v>
      </c>
      <c r="N179" s="417"/>
      <c r="O179" s="417"/>
      <c r="P179" s="417"/>
      <c r="Q179" s="241"/>
      <c r="R179" s="396"/>
      <c r="S179" s="270"/>
      <c r="T179" s="270"/>
    </row>
    <row r="180" spans="1:20" ht="72" x14ac:dyDescent="0.15">
      <c r="A180" s="201" t="s">
        <v>362</v>
      </c>
      <c r="B180" s="580" t="s">
        <v>1163</v>
      </c>
      <c r="C180" s="201" t="s">
        <v>387</v>
      </c>
      <c r="D180" s="364" t="s">
        <v>1192</v>
      </c>
      <c r="E180" s="204" t="s">
        <v>1085</v>
      </c>
      <c r="F180" s="351"/>
      <c r="G180" s="351"/>
      <c r="H180" s="369">
        <v>220000</v>
      </c>
      <c r="I180" s="351"/>
      <c r="J180" s="351"/>
      <c r="K180" s="351"/>
      <c r="L180" s="351"/>
      <c r="M180" s="312">
        <f t="shared" si="2"/>
        <v>220000</v>
      </c>
      <c r="N180" s="418">
        <v>114000</v>
      </c>
      <c r="O180" s="417"/>
      <c r="P180" s="417"/>
      <c r="Q180" s="241"/>
      <c r="R180" s="396"/>
      <c r="S180" s="270"/>
      <c r="T180" s="270"/>
    </row>
    <row r="181" spans="1:20" x14ac:dyDescent="0.15">
      <c r="A181" s="201" t="s">
        <v>362</v>
      </c>
      <c r="B181" s="580" t="s">
        <v>1170</v>
      </c>
      <c r="C181" s="201" t="s">
        <v>609</v>
      </c>
      <c r="D181" s="364" t="s">
        <v>602</v>
      </c>
      <c r="E181" s="355" t="s">
        <v>601</v>
      </c>
      <c r="F181" s="370">
        <v>368000</v>
      </c>
      <c r="G181" s="351"/>
      <c r="H181" s="369"/>
      <c r="I181" s="351"/>
      <c r="J181" s="351"/>
      <c r="K181" s="351"/>
      <c r="L181" s="351"/>
      <c r="M181" s="312">
        <f t="shared" si="2"/>
        <v>368000</v>
      </c>
      <c r="N181" s="418"/>
      <c r="O181" s="417"/>
      <c r="P181" s="417"/>
      <c r="Q181" s="241"/>
      <c r="R181" s="396"/>
      <c r="S181" s="270"/>
      <c r="T181" s="270"/>
    </row>
    <row r="182" spans="1:20" x14ac:dyDescent="0.15">
      <c r="A182" s="201" t="s">
        <v>362</v>
      </c>
      <c r="B182" s="580" t="s">
        <v>1177</v>
      </c>
      <c r="C182" s="201" t="s">
        <v>608</v>
      </c>
      <c r="D182" s="364" t="s">
        <v>394</v>
      </c>
      <c r="E182" s="355" t="s">
        <v>607</v>
      </c>
      <c r="F182" s="370">
        <v>309763.65000000002</v>
      </c>
      <c r="G182" s="351"/>
      <c r="H182" s="369"/>
      <c r="I182" s="351"/>
      <c r="J182" s="351"/>
      <c r="K182" s="351"/>
      <c r="L182" s="351"/>
      <c r="M182" s="312">
        <f t="shared" si="2"/>
        <v>309763.65000000002</v>
      </c>
      <c r="N182" s="418"/>
      <c r="O182" s="417"/>
      <c r="P182" s="417"/>
      <c r="Q182" s="241"/>
      <c r="R182" s="396"/>
      <c r="S182" s="270"/>
      <c r="T182" s="270"/>
    </row>
    <row r="183" spans="1:20" x14ac:dyDescent="0.15">
      <c r="A183" s="201" t="s">
        <v>362</v>
      </c>
      <c r="B183" s="580" t="s">
        <v>1173</v>
      </c>
      <c r="C183" s="201" t="s">
        <v>606</v>
      </c>
      <c r="D183" s="364" t="s">
        <v>605</v>
      </c>
      <c r="E183" s="355" t="s">
        <v>604</v>
      </c>
      <c r="F183" s="371">
        <v>118236.35</v>
      </c>
      <c r="G183" s="351"/>
      <c r="H183" s="369"/>
      <c r="I183" s="351"/>
      <c r="J183" s="351"/>
      <c r="K183" s="351"/>
      <c r="L183" s="351"/>
      <c r="M183" s="312">
        <f t="shared" si="2"/>
        <v>118236.35</v>
      </c>
      <c r="N183" s="418"/>
      <c r="O183" s="417"/>
      <c r="P183" s="417"/>
      <c r="Q183" s="241"/>
      <c r="R183" s="396"/>
      <c r="S183" s="270"/>
      <c r="T183" s="270"/>
    </row>
    <row r="184" spans="1:20" x14ac:dyDescent="0.15">
      <c r="A184" s="201" t="s">
        <v>362</v>
      </c>
      <c r="B184" s="580" t="s">
        <v>1170</v>
      </c>
      <c r="C184" s="201" t="s">
        <v>603</v>
      </c>
      <c r="D184" s="201" t="s">
        <v>602</v>
      </c>
      <c r="E184" s="355" t="s">
        <v>601</v>
      </c>
      <c r="F184" s="370">
        <v>60000</v>
      </c>
      <c r="G184" s="351"/>
      <c r="H184" s="351"/>
      <c r="I184" s="351"/>
      <c r="J184" s="351"/>
      <c r="K184" s="351"/>
      <c r="L184" s="351"/>
      <c r="M184" s="312">
        <f t="shared" si="2"/>
        <v>60000</v>
      </c>
      <c r="N184" s="417"/>
      <c r="O184" s="417"/>
      <c r="P184" s="417"/>
      <c r="Q184" s="241"/>
      <c r="R184" s="396"/>
      <c r="S184" s="270"/>
      <c r="T184" s="270"/>
    </row>
    <row r="185" spans="1:20" x14ac:dyDescent="0.15">
      <c r="A185" s="382" t="s">
        <v>1087</v>
      </c>
      <c r="B185" s="580" t="s">
        <v>1225</v>
      </c>
      <c r="C185" s="382" t="s">
        <v>1206</v>
      </c>
      <c r="D185" s="373" t="s">
        <v>540</v>
      </c>
      <c r="E185" s="376" t="s">
        <v>389</v>
      </c>
      <c r="F185" s="314"/>
      <c r="G185" s="384">
        <v>2000</v>
      </c>
      <c r="H185" s="314"/>
      <c r="I185" s="314"/>
      <c r="J185" s="314"/>
      <c r="K185" s="314"/>
      <c r="L185" s="314"/>
      <c r="M185" s="312">
        <f t="shared" si="2"/>
        <v>2000</v>
      </c>
      <c r="N185" s="412"/>
      <c r="O185" s="411"/>
      <c r="P185" s="412"/>
      <c r="Q185" s="287"/>
      <c r="R185" s="396"/>
      <c r="S185" s="270"/>
      <c r="T185" s="270"/>
    </row>
    <row r="186" spans="1:20" x14ac:dyDescent="0.15">
      <c r="A186" s="382" t="s">
        <v>1087</v>
      </c>
      <c r="B186" s="580">
        <v>20191115</v>
      </c>
      <c r="C186" s="382" t="s">
        <v>1207</v>
      </c>
      <c r="D186" s="383" t="s">
        <v>390</v>
      </c>
      <c r="E186" s="376" t="s">
        <v>1088</v>
      </c>
      <c r="F186" s="281"/>
      <c r="G186" s="314"/>
      <c r="H186" s="384">
        <v>1750</v>
      </c>
      <c r="I186" s="314"/>
      <c r="J186" s="314"/>
      <c r="K186" s="314"/>
      <c r="L186" s="314"/>
      <c r="M186" s="312">
        <f t="shared" si="2"/>
        <v>1750</v>
      </c>
      <c r="N186" s="412"/>
      <c r="O186" s="412"/>
      <c r="P186" s="412"/>
      <c r="Q186" s="287"/>
      <c r="R186" s="396"/>
      <c r="S186" s="270"/>
      <c r="T186" s="270"/>
    </row>
    <row r="187" spans="1:20" x14ac:dyDescent="0.15">
      <c r="A187" s="382" t="s">
        <v>1087</v>
      </c>
      <c r="B187" s="580">
        <v>20191115</v>
      </c>
      <c r="C187" s="382" t="s">
        <v>1208</v>
      </c>
      <c r="D187" s="311" t="s">
        <v>390</v>
      </c>
      <c r="E187" s="376" t="s">
        <v>1089</v>
      </c>
      <c r="F187" s="281"/>
      <c r="G187" s="314"/>
      <c r="H187" s="384">
        <v>1800</v>
      </c>
      <c r="I187" s="314"/>
      <c r="J187" s="281"/>
      <c r="K187" s="314"/>
      <c r="L187" s="314"/>
      <c r="M187" s="312">
        <f t="shared" si="2"/>
        <v>1800</v>
      </c>
      <c r="N187" s="412"/>
      <c r="O187" s="412"/>
      <c r="P187" s="412"/>
      <c r="Q187" s="287"/>
      <c r="R187" s="396"/>
      <c r="S187" s="270"/>
      <c r="T187" s="270"/>
    </row>
    <row r="188" spans="1:20" x14ac:dyDescent="0.15">
      <c r="A188" s="382" t="s">
        <v>1087</v>
      </c>
      <c r="B188" s="580" t="s">
        <v>1226</v>
      </c>
      <c r="C188" s="382" t="s">
        <v>1209</v>
      </c>
      <c r="D188" s="383" t="s">
        <v>391</v>
      </c>
      <c r="E188" s="376" t="s">
        <v>1090</v>
      </c>
      <c r="F188" s="281"/>
      <c r="G188" s="281"/>
      <c r="H188" s="384">
        <v>660</v>
      </c>
      <c r="I188" s="314"/>
      <c r="J188" s="314"/>
      <c r="K188" s="314"/>
      <c r="L188" s="314"/>
      <c r="M188" s="312">
        <f t="shared" si="2"/>
        <v>660</v>
      </c>
      <c r="N188" s="412"/>
      <c r="O188" s="412"/>
      <c r="P188" s="412"/>
      <c r="Q188" s="287"/>
      <c r="R188" s="396"/>
      <c r="S188" s="270"/>
      <c r="T188" s="270"/>
    </row>
    <row r="189" spans="1:20" x14ac:dyDescent="0.15">
      <c r="A189" s="382" t="s">
        <v>1087</v>
      </c>
      <c r="B189" s="580" t="s">
        <v>1225</v>
      </c>
      <c r="C189" s="382" t="s">
        <v>1210</v>
      </c>
      <c r="D189" s="383" t="s">
        <v>540</v>
      </c>
      <c r="E189" s="376" t="s">
        <v>1091</v>
      </c>
      <c r="F189" s="281"/>
      <c r="G189" s="384">
        <v>1560</v>
      </c>
      <c r="H189" s="314"/>
      <c r="I189" s="314"/>
      <c r="J189" s="314"/>
      <c r="K189" s="314"/>
      <c r="L189" s="314"/>
      <c r="M189" s="312">
        <f t="shared" si="2"/>
        <v>1560</v>
      </c>
      <c r="N189" s="412"/>
      <c r="O189" s="412"/>
      <c r="P189" s="412"/>
      <c r="Q189" s="287"/>
      <c r="R189" s="396"/>
      <c r="S189" s="270"/>
      <c r="T189" s="270"/>
    </row>
    <row r="190" spans="1:20" x14ac:dyDescent="0.15">
      <c r="A190" s="382" t="s">
        <v>1087</v>
      </c>
      <c r="B190" s="580" t="s">
        <v>1225</v>
      </c>
      <c r="C190" s="382" t="s">
        <v>1211</v>
      </c>
      <c r="D190" s="383" t="s">
        <v>540</v>
      </c>
      <c r="E190" s="376" t="s">
        <v>1092</v>
      </c>
      <c r="F190" s="281"/>
      <c r="G190" s="384">
        <v>1200</v>
      </c>
      <c r="H190" s="314"/>
      <c r="I190" s="314"/>
      <c r="J190" s="314"/>
      <c r="K190" s="314"/>
      <c r="L190" s="281"/>
      <c r="M190" s="312">
        <f t="shared" si="2"/>
        <v>1200</v>
      </c>
      <c r="N190" s="412"/>
      <c r="O190" s="412"/>
      <c r="P190" s="412"/>
      <c r="Q190" s="287"/>
      <c r="R190" s="396"/>
      <c r="S190" s="270"/>
      <c r="T190" s="270"/>
    </row>
    <row r="191" spans="1:20" x14ac:dyDescent="0.15">
      <c r="A191" s="382" t="s">
        <v>1087</v>
      </c>
      <c r="B191" s="580" t="s">
        <v>1225</v>
      </c>
      <c r="C191" s="382" t="s">
        <v>1211</v>
      </c>
      <c r="D191" s="382" t="s">
        <v>540</v>
      </c>
      <c r="E191" s="376" t="s">
        <v>1093</v>
      </c>
      <c r="F191" s="314"/>
      <c r="G191" s="314"/>
      <c r="H191" s="314"/>
      <c r="I191" s="314"/>
      <c r="J191" s="314"/>
      <c r="K191" s="314"/>
      <c r="L191" s="384">
        <v>1200</v>
      </c>
      <c r="M191" s="312">
        <f t="shared" si="2"/>
        <v>1200</v>
      </c>
      <c r="N191" s="412"/>
      <c r="O191" s="412"/>
      <c r="P191" s="412"/>
      <c r="Q191" s="287"/>
      <c r="R191" s="396"/>
      <c r="S191" s="270"/>
      <c r="T191" s="270"/>
    </row>
    <row r="192" spans="1:20" x14ac:dyDescent="0.15">
      <c r="A192" s="382" t="s">
        <v>1087</v>
      </c>
      <c r="B192" s="580">
        <v>20191115</v>
      </c>
      <c r="C192" s="382" t="s">
        <v>1212</v>
      </c>
      <c r="D192" s="382" t="s">
        <v>390</v>
      </c>
      <c r="E192" s="376" t="s">
        <v>1094</v>
      </c>
      <c r="F192" s="314"/>
      <c r="G192" s="314"/>
      <c r="H192" s="384">
        <v>680</v>
      </c>
      <c r="I192" s="314"/>
      <c r="J192" s="314"/>
      <c r="K192" s="314"/>
      <c r="L192" s="314"/>
      <c r="M192" s="312">
        <f t="shared" si="2"/>
        <v>680</v>
      </c>
      <c r="N192" s="412"/>
      <c r="O192" s="412"/>
      <c r="P192" s="412"/>
      <c r="Q192" s="287"/>
      <c r="R192" s="396"/>
      <c r="S192" s="270"/>
      <c r="T192" s="270"/>
    </row>
    <row r="193" spans="1:20" x14ac:dyDescent="0.15">
      <c r="A193" s="382" t="s">
        <v>1087</v>
      </c>
      <c r="B193" s="580">
        <v>20191115</v>
      </c>
      <c r="C193" s="382" t="s">
        <v>1212</v>
      </c>
      <c r="D193" s="311" t="s">
        <v>390</v>
      </c>
      <c r="E193" s="376" t="s">
        <v>1095</v>
      </c>
      <c r="F193" s="281"/>
      <c r="G193" s="314"/>
      <c r="H193" s="384">
        <v>690</v>
      </c>
      <c r="I193" s="314"/>
      <c r="J193" s="281"/>
      <c r="K193" s="314"/>
      <c r="L193" s="314"/>
      <c r="M193" s="312">
        <f t="shared" si="2"/>
        <v>690</v>
      </c>
      <c r="N193" s="412"/>
      <c r="O193" s="412"/>
      <c r="P193" s="412"/>
      <c r="Q193" s="287"/>
      <c r="R193" s="396"/>
      <c r="S193" s="270"/>
      <c r="T193" s="270"/>
    </row>
    <row r="194" spans="1:20" x14ac:dyDescent="0.15">
      <c r="A194" s="382" t="s">
        <v>1087</v>
      </c>
      <c r="B194" s="580">
        <v>20191115</v>
      </c>
      <c r="C194" s="382" t="s">
        <v>1212</v>
      </c>
      <c r="D194" s="311" t="s">
        <v>390</v>
      </c>
      <c r="E194" s="376" t="s">
        <v>1096</v>
      </c>
      <c r="F194" s="281"/>
      <c r="G194" s="314"/>
      <c r="H194" s="384">
        <v>690</v>
      </c>
      <c r="I194" s="314"/>
      <c r="J194" s="281"/>
      <c r="K194" s="314"/>
      <c r="L194" s="314"/>
      <c r="M194" s="312">
        <f t="shared" si="2"/>
        <v>690</v>
      </c>
      <c r="N194" s="412"/>
      <c r="O194" s="412"/>
      <c r="P194" s="412"/>
      <c r="Q194" s="287"/>
      <c r="R194" s="396"/>
      <c r="S194" s="270"/>
      <c r="T194" s="270"/>
    </row>
    <row r="195" spans="1:20" x14ac:dyDescent="0.15">
      <c r="A195" s="382" t="s">
        <v>1087</v>
      </c>
      <c r="B195" s="580">
        <v>20191115</v>
      </c>
      <c r="C195" s="382" t="s">
        <v>1212</v>
      </c>
      <c r="D195" s="383" t="s">
        <v>390</v>
      </c>
      <c r="E195" s="376" t="s">
        <v>1097</v>
      </c>
      <c r="F195" s="281"/>
      <c r="G195" s="314"/>
      <c r="H195" s="384">
        <v>690</v>
      </c>
      <c r="I195" s="314"/>
      <c r="J195" s="314"/>
      <c r="K195" s="314"/>
      <c r="L195" s="281"/>
      <c r="M195" s="312">
        <f t="shared" si="2"/>
        <v>690</v>
      </c>
      <c r="N195" s="412"/>
      <c r="O195" s="412"/>
      <c r="P195" s="412"/>
      <c r="Q195" s="287"/>
      <c r="R195" s="396"/>
      <c r="S195" s="270"/>
      <c r="T195" s="270"/>
    </row>
    <row r="196" spans="1:20" x14ac:dyDescent="0.15">
      <c r="A196" s="382" t="s">
        <v>1087</v>
      </c>
      <c r="B196" s="580" t="s">
        <v>1226</v>
      </c>
      <c r="C196" s="382" t="s">
        <v>1213</v>
      </c>
      <c r="D196" s="383" t="s">
        <v>391</v>
      </c>
      <c r="E196" s="376" t="s">
        <v>1098</v>
      </c>
      <c r="F196" s="281"/>
      <c r="G196" s="281"/>
      <c r="H196" s="384">
        <v>660</v>
      </c>
      <c r="I196" s="314"/>
      <c r="J196" s="314"/>
      <c r="K196" s="314"/>
      <c r="L196" s="314"/>
      <c r="M196" s="312">
        <f t="shared" si="2"/>
        <v>660</v>
      </c>
      <c r="N196" s="412"/>
      <c r="O196" s="412"/>
      <c r="P196" s="412"/>
      <c r="Q196" s="287"/>
      <c r="R196" s="396"/>
      <c r="S196" s="270"/>
      <c r="T196" s="270"/>
    </row>
    <row r="197" spans="1:20" x14ac:dyDescent="0.15">
      <c r="A197" s="382" t="s">
        <v>1087</v>
      </c>
      <c r="B197" s="580" t="s">
        <v>1226</v>
      </c>
      <c r="C197" s="382" t="s">
        <v>1214</v>
      </c>
      <c r="D197" s="311" t="s">
        <v>391</v>
      </c>
      <c r="E197" s="376" t="s">
        <v>1100</v>
      </c>
      <c r="F197" s="281"/>
      <c r="G197" s="314"/>
      <c r="H197" s="384">
        <v>660</v>
      </c>
      <c r="I197" s="314"/>
      <c r="J197" s="281"/>
      <c r="K197" s="314"/>
      <c r="L197" s="314"/>
      <c r="M197" s="312">
        <f t="shared" si="2"/>
        <v>660</v>
      </c>
      <c r="N197" s="412"/>
      <c r="O197" s="412"/>
      <c r="P197" s="412"/>
      <c r="Q197" s="287"/>
      <c r="R197" s="396"/>
      <c r="S197" s="270"/>
      <c r="T197" s="270"/>
    </row>
    <row r="198" spans="1:20" x14ac:dyDescent="0.15">
      <c r="A198" s="382" t="s">
        <v>1087</v>
      </c>
      <c r="B198" s="580" t="s">
        <v>1226</v>
      </c>
      <c r="C198" s="382" t="s">
        <v>1215</v>
      </c>
      <c r="D198" s="382" t="s">
        <v>391</v>
      </c>
      <c r="E198" s="376" t="s">
        <v>1102</v>
      </c>
      <c r="F198" s="314"/>
      <c r="G198" s="314"/>
      <c r="H198" s="384">
        <v>660</v>
      </c>
      <c r="I198" s="314"/>
      <c r="J198" s="314"/>
      <c r="K198" s="314"/>
      <c r="L198" s="314"/>
      <c r="M198" s="312">
        <f t="shared" si="2"/>
        <v>660</v>
      </c>
      <c r="N198" s="412"/>
      <c r="O198" s="412"/>
      <c r="P198" s="412"/>
      <c r="Q198" s="287"/>
      <c r="R198" s="396"/>
      <c r="S198" s="270"/>
      <c r="T198" s="270"/>
    </row>
    <row r="199" spans="1:20" x14ac:dyDescent="0.15">
      <c r="A199" s="382" t="s">
        <v>1087</v>
      </c>
      <c r="B199" s="580" t="s">
        <v>1226</v>
      </c>
      <c r="C199" s="382" t="s">
        <v>1216</v>
      </c>
      <c r="D199" s="382" t="s">
        <v>391</v>
      </c>
      <c r="E199" s="376" t="s">
        <v>1103</v>
      </c>
      <c r="F199" s="314"/>
      <c r="G199" s="314"/>
      <c r="H199" s="384">
        <v>660</v>
      </c>
      <c r="I199" s="314"/>
      <c r="J199" s="314"/>
      <c r="K199" s="314"/>
      <c r="L199" s="314"/>
      <c r="M199" s="312">
        <f t="shared" ref="M199:M216" si="3">SUM(F199:L199)</f>
        <v>660</v>
      </c>
      <c r="N199" s="412"/>
      <c r="O199" s="412"/>
      <c r="P199" s="412"/>
      <c r="Q199" s="287"/>
      <c r="R199" s="396"/>
      <c r="S199" s="270"/>
      <c r="T199" s="270"/>
    </row>
    <row r="200" spans="1:20" x14ac:dyDescent="0.15">
      <c r="A200" s="382" t="s">
        <v>1087</v>
      </c>
      <c r="B200" s="580" t="s">
        <v>1174</v>
      </c>
      <c r="C200" s="582" t="s">
        <v>580</v>
      </c>
      <c r="D200" s="311" t="s">
        <v>363</v>
      </c>
      <c r="E200" s="198" t="s">
        <v>1106</v>
      </c>
      <c r="F200" s="281"/>
      <c r="G200" s="281"/>
      <c r="H200" s="314"/>
      <c r="I200" s="314"/>
      <c r="J200" s="290">
        <f>443790-19400</f>
        <v>424390</v>
      </c>
      <c r="K200" s="314"/>
      <c r="L200" s="314">
        <v>19400</v>
      </c>
      <c r="M200" s="312">
        <f t="shared" si="3"/>
        <v>443790</v>
      </c>
      <c r="N200" s="412">
        <v>50000</v>
      </c>
      <c r="O200" s="412"/>
      <c r="P200" s="412"/>
      <c r="Q200" s="287"/>
      <c r="R200" s="396"/>
      <c r="S200" s="270"/>
      <c r="T200" s="270"/>
    </row>
    <row r="201" spans="1:20" x14ac:dyDescent="0.15">
      <c r="A201" s="382" t="s">
        <v>1087</v>
      </c>
      <c r="B201" s="580" t="s">
        <v>1170</v>
      </c>
      <c r="C201" s="582" t="s">
        <v>587</v>
      </c>
      <c r="D201" s="311" t="s">
        <v>364</v>
      </c>
      <c r="E201" s="198" t="s">
        <v>1107</v>
      </c>
      <c r="F201" s="281"/>
      <c r="G201" s="281"/>
      <c r="H201" s="314"/>
      <c r="I201" s="314"/>
      <c r="J201" s="290">
        <v>239390</v>
      </c>
      <c r="K201" s="314"/>
      <c r="L201" s="314">
        <f>47500-29784.4</f>
        <v>17715.599999999999</v>
      </c>
      <c r="M201" s="312">
        <f t="shared" si="3"/>
        <v>257105.6</v>
      </c>
      <c r="N201" s="412"/>
      <c r="O201" s="412"/>
      <c r="P201" s="412"/>
      <c r="Q201" s="287"/>
      <c r="R201" s="396"/>
      <c r="S201" s="270"/>
      <c r="T201" s="270"/>
    </row>
    <row r="202" spans="1:20" x14ac:dyDescent="0.15">
      <c r="A202" s="382" t="s">
        <v>1087</v>
      </c>
      <c r="B202" s="580" t="s">
        <v>1166</v>
      </c>
      <c r="C202" s="582" t="s">
        <v>588</v>
      </c>
      <c r="D202" s="311" t="s">
        <v>397</v>
      </c>
      <c r="E202" s="198" t="s">
        <v>1099</v>
      </c>
      <c r="F202" s="281"/>
      <c r="G202" s="281"/>
      <c r="H202" s="314"/>
      <c r="I202" s="314"/>
      <c r="J202" s="290">
        <f>180825.6-88500-47500+29784.4</f>
        <v>74610</v>
      </c>
      <c r="K202" s="314">
        <v>88500</v>
      </c>
      <c r="L202" s="314"/>
      <c r="M202" s="312">
        <f t="shared" si="3"/>
        <v>163110</v>
      </c>
      <c r="N202" s="419">
        <v>145688</v>
      </c>
      <c r="O202" s="412"/>
      <c r="P202" s="412"/>
      <c r="Q202" s="287"/>
      <c r="R202" s="396"/>
      <c r="S202" s="270"/>
      <c r="T202" s="270"/>
    </row>
    <row r="203" spans="1:20" x14ac:dyDescent="0.15">
      <c r="A203" s="382" t="s">
        <v>1087</v>
      </c>
      <c r="B203" s="580" t="s">
        <v>1174</v>
      </c>
      <c r="C203" s="582" t="s">
        <v>581</v>
      </c>
      <c r="D203" s="311" t="s">
        <v>363</v>
      </c>
      <c r="E203" s="198" t="s">
        <v>1108</v>
      </c>
      <c r="F203" s="281"/>
      <c r="G203" s="281"/>
      <c r="H203" s="314"/>
      <c r="I203" s="314"/>
      <c r="J203" s="290">
        <f>1219760-254000-27760</f>
        <v>938000</v>
      </c>
      <c r="K203" s="314">
        <v>254000</v>
      </c>
      <c r="L203" s="314">
        <f>45260-17500</f>
        <v>27760</v>
      </c>
      <c r="M203" s="312">
        <f t="shared" si="3"/>
        <v>1219760</v>
      </c>
      <c r="N203" s="412"/>
      <c r="O203" s="412"/>
      <c r="P203" s="412"/>
      <c r="Q203" s="287"/>
      <c r="R203" s="396"/>
      <c r="S203" s="270"/>
      <c r="T203" s="270"/>
    </row>
    <row r="204" spans="1:20" x14ac:dyDescent="0.15">
      <c r="A204" s="382" t="s">
        <v>1087</v>
      </c>
      <c r="B204" s="580" t="s">
        <v>1169</v>
      </c>
      <c r="C204" s="582" t="s">
        <v>584</v>
      </c>
      <c r="D204" s="311" t="s">
        <v>585</v>
      </c>
      <c r="E204" s="198" t="s">
        <v>1109</v>
      </c>
      <c r="F204" s="281"/>
      <c r="G204" s="281"/>
      <c r="H204" s="314"/>
      <c r="I204" s="314"/>
      <c r="J204" s="290">
        <v>111000</v>
      </c>
      <c r="K204" s="314"/>
      <c r="L204" s="314"/>
      <c r="M204" s="312">
        <f t="shared" si="3"/>
        <v>111000</v>
      </c>
      <c r="N204" s="412"/>
      <c r="O204" s="412"/>
      <c r="P204" s="412"/>
      <c r="Q204" s="287"/>
      <c r="R204" s="396"/>
      <c r="S204" s="270"/>
      <c r="T204" s="270"/>
    </row>
    <row r="205" spans="1:20" x14ac:dyDescent="0.15">
      <c r="A205" s="382" t="s">
        <v>1087</v>
      </c>
      <c r="B205" s="580" t="s">
        <v>1170</v>
      </c>
      <c r="C205" s="582" t="s">
        <v>576</v>
      </c>
      <c r="D205" s="311" t="s">
        <v>577</v>
      </c>
      <c r="E205" s="198" t="s">
        <v>1110</v>
      </c>
      <c r="F205" s="281"/>
      <c r="G205" s="281"/>
      <c r="H205" s="314"/>
      <c r="I205" s="314"/>
      <c r="J205" s="290">
        <f>70000-4375</f>
        <v>65625</v>
      </c>
      <c r="K205" s="314"/>
      <c r="L205" s="314">
        <v>17500</v>
      </c>
      <c r="M205" s="312">
        <f t="shared" si="3"/>
        <v>83125</v>
      </c>
      <c r="N205" s="412"/>
      <c r="O205" s="412"/>
      <c r="P205" s="412"/>
      <c r="Q205" s="287"/>
      <c r="R205" s="396"/>
      <c r="S205" s="270"/>
      <c r="T205" s="270"/>
    </row>
    <row r="206" spans="1:20" x14ac:dyDescent="0.15">
      <c r="A206" s="382" t="s">
        <v>1087</v>
      </c>
      <c r="B206" s="580" t="s">
        <v>1163</v>
      </c>
      <c r="C206" s="582" t="s">
        <v>1220</v>
      </c>
      <c r="D206" s="311" t="s">
        <v>586</v>
      </c>
      <c r="E206" s="198" t="s">
        <v>1221</v>
      </c>
      <c r="F206" s="281"/>
      <c r="G206" s="281"/>
      <c r="H206" s="314"/>
      <c r="I206" s="314"/>
      <c r="J206" s="290">
        <v>26235</v>
      </c>
      <c r="K206" s="314"/>
      <c r="L206" s="314"/>
      <c r="M206" s="312">
        <f t="shared" si="3"/>
        <v>26235</v>
      </c>
      <c r="N206" s="419">
        <v>84765</v>
      </c>
      <c r="O206" s="412"/>
      <c r="P206" s="412"/>
      <c r="Q206" s="287"/>
      <c r="R206" s="396"/>
      <c r="S206" s="270"/>
      <c r="T206" s="270"/>
    </row>
    <row r="207" spans="1:20" x14ac:dyDescent="0.15">
      <c r="A207" s="382" t="s">
        <v>1087</v>
      </c>
      <c r="B207" s="580" t="s">
        <v>1163</v>
      </c>
      <c r="C207" s="582" t="s">
        <v>578</v>
      </c>
      <c r="D207" s="311" t="s">
        <v>579</v>
      </c>
      <c r="E207" s="198" t="s">
        <v>1101</v>
      </c>
      <c r="F207" s="314"/>
      <c r="G207" s="314"/>
      <c r="H207" s="314"/>
      <c r="I207" s="314"/>
      <c r="J207" s="314"/>
      <c r="K207" s="314"/>
      <c r="L207" s="314"/>
      <c r="M207" s="312">
        <f t="shared" si="3"/>
        <v>0</v>
      </c>
      <c r="N207" s="419">
        <v>4375</v>
      </c>
      <c r="O207" s="412"/>
      <c r="P207" s="412"/>
      <c r="Q207" s="287"/>
      <c r="R207" s="396"/>
      <c r="S207" s="270"/>
      <c r="T207" s="270"/>
    </row>
    <row r="208" spans="1:20" x14ac:dyDescent="0.15">
      <c r="A208" s="382" t="s">
        <v>1087</v>
      </c>
      <c r="B208" s="580" t="s">
        <v>1174</v>
      </c>
      <c r="C208" s="582" t="s">
        <v>582</v>
      </c>
      <c r="D208" s="311" t="s">
        <v>363</v>
      </c>
      <c r="E208" s="198" t="s">
        <v>1111</v>
      </c>
      <c r="F208" s="281"/>
      <c r="G208" s="281"/>
      <c r="H208" s="314"/>
      <c r="I208" s="314"/>
      <c r="J208" s="290">
        <v>98650</v>
      </c>
      <c r="K208" s="314"/>
      <c r="L208" s="314"/>
      <c r="M208" s="312">
        <f t="shared" si="3"/>
        <v>98650</v>
      </c>
      <c r="N208" s="412">
        <v>50000</v>
      </c>
      <c r="O208" s="412"/>
      <c r="P208" s="412"/>
      <c r="Q208" s="287"/>
      <c r="R208" s="396"/>
      <c r="S208" s="270"/>
      <c r="T208" s="270"/>
    </row>
    <row r="209" spans="1:20" x14ac:dyDescent="0.15">
      <c r="A209" s="382" t="s">
        <v>1087</v>
      </c>
      <c r="B209" s="580" t="s">
        <v>1174</v>
      </c>
      <c r="C209" s="582" t="s">
        <v>583</v>
      </c>
      <c r="D209" s="311" t="s">
        <v>363</v>
      </c>
      <c r="E209" s="198" t="s">
        <v>1112</v>
      </c>
      <c r="F209" s="281"/>
      <c r="G209" s="281"/>
      <c r="H209" s="314"/>
      <c r="I209" s="314"/>
      <c r="J209" s="290">
        <v>48660</v>
      </c>
      <c r="K209" s="314"/>
      <c r="L209" s="314"/>
      <c r="M209" s="312">
        <f t="shared" si="3"/>
        <v>48660</v>
      </c>
      <c r="N209" s="412"/>
      <c r="O209" s="412"/>
      <c r="P209" s="412"/>
      <c r="Q209" s="287"/>
      <c r="R209" s="396"/>
      <c r="S209" s="270"/>
      <c r="T209" s="270"/>
    </row>
    <row r="210" spans="1:20" x14ac:dyDescent="0.15">
      <c r="A210" s="382" t="s">
        <v>1087</v>
      </c>
      <c r="B210" s="580" t="s">
        <v>1166</v>
      </c>
      <c r="C210" s="582" t="s">
        <v>589</v>
      </c>
      <c r="D210" s="311" t="s">
        <v>531</v>
      </c>
      <c r="E210" s="198" t="s">
        <v>1113</v>
      </c>
      <c r="F210" s="281"/>
      <c r="G210" s="314"/>
      <c r="H210" s="314"/>
      <c r="I210" s="314"/>
      <c r="J210" s="314"/>
      <c r="K210" s="290">
        <v>30750</v>
      </c>
      <c r="L210" s="281"/>
      <c r="M210" s="312">
        <f t="shared" si="3"/>
        <v>30750</v>
      </c>
      <c r="N210" s="419"/>
      <c r="O210" s="412"/>
      <c r="P210" s="412"/>
      <c r="Q210" s="287"/>
      <c r="R210" s="396"/>
      <c r="S210" s="270"/>
      <c r="T210" s="270"/>
    </row>
    <row r="211" spans="1:20" x14ac:dyDescent="0.15">
      <c r="A211" s="382" t="s">
        <v>1087</v>
      </c>
      <c r="B211" s="580" t="s">
        <v>1163</v>
      </c>
      <c r="C211" s="582" t="s">
        <v>591</v>
      </c>
      <c r="D211" s="311" t="s">
        <v>592</v>
      </c>
      <c r="E211" s="198" t="s">
        <v>1114</v>
      </c>
      <c r="F211" s="281"/>
      <c r="G211" s="281"/>
      <c r="H211" s="314"/>
      <c r="I211" s="314"/>
      <c r="J211" s="314"/>
      <c r="K211" s="290">
        <v>54250</v>
      </c>
      <c r="L211" s="314"/>
      <c r="M211" s="312">
        <f t="shared" si="3"/>
        <v>54250</v>
      </c>
      <c r="N211" s="412"/>
      <c r="O211" s="412"/>
      <c r="P211" s="412"/>
      <c r="Q211" s="287"/>
      <c r="R211" s="396"/>
      <c r="S211" s="270"/>
      <c r="T211" s="270"/>
    </row>
    <row r="212" spans="1:20" x14ac:dyDescent="0.15">
      <c r="A212" s="382" t="s">
        <v>1087</v>
      </c>
      <c r="B212" s="580" t="s">
        <v>1166</v>
      </c>
      <c r="C212" s="582" t="s">
        <v>590</v>
      </c>
      <c r="D212" s="311" t="s">
        <v>531</v>
      </c>
      <c r="E212" s="198" t="s">
        <v>1104</v>
      </c>
      <c r="F212" s="281"/>
      <c r="G212" s="314"/>
      <c r="H212" s="314"/>
      <c r="I212" s="314"/>
      <c r="J212" s="314"/>
      <c r="K212" s="290">
        <v>500000</v>
      </c>
      <c r="L212" s="281"/>
      <c r="M212" s="312">
        <f t="shared" si="3"/>
        <v>500000</v>
      </c>
      <c r="N212" s="419">
        <v>500000</v>
      </c>
      <c r="O212" s="412"/>
      <c r="P212" s="412"/>
      <c r="Q212" s="287"/>
      <c r="R212" s="396"/>
      <c r="S212" s="270"/>
      <c r="T212" s="270"/>
    </row>
    <row r="213" spans="1:20" x14ac:dyDescent="0.15">
      <c r="A213" s="382" t="s">
        <v>1087</v>
      </c>
      <c r="B213" s="580" t="s">
        <v>1170</v>
      </c>
      <c r="C213" s="582" t="s">
        <v>593</v>
      </c>
      <c r="D213" s="311" t="s">
        <v>365</v>
      </c>
      <c r="E213" s="198" t="s">
        <v>1105</v>
      </c>
      <c r="F213" s="281"/>
      <c r="G213" s="314"/>
      <c r="H213" s="314"/>
      <c r="I213" s="314"/>
      <c r="J213" s="290">
        <v>158500</v>
      </c>
      <c r="K213" s="314"/>
      <c r="L213" s="281">
        <f>163500-22000</f>
        <v>141500</v>
      </c>
      <c r="M213" s="312">
        <f t="shared" si="3"/>
        <v>300000</v>
      </c>
      <c r="N213" s="419">
        <v>118000</v>
      </c>
      <c r="O213" s="412"/>
      <c r="P213" s="412"/>
      <c r="Q213" s="287"/>
      <c r="R213" s="396"/>
      <c r="S213" s="270"/>
      <c r="T213" s="270"/>
    </row>
    <row r="214" spans="1:20" x14ac:dyDescent="0.15">
      <c r="A214" s="242" t="s">
        <v>142</v>
      </c>
      <c r="B214" s="580" t="s">
        <v>1163</v>
      </c>
      <c r="C214" s="310" t="s">
        <v>560</v>
      </c>
      <c r="D214" s="310" t="s">
        <v>542</v>
      </c>
      <c r="E214" s="301" t="s">
        <v>1116</v>
      </c>
      <c r="F214" s="386"/>
      <c r="G214" s="386"/>
      <c r="H214" s="392"/>
      <c r="I214" s="392"/>
      <c r="J214" s="392"/>
      <c r="K214" s="392"/>
      <c r="L214" s="392"/>
      <c r="M214" s="312">
        <f t="shared" si="3"/>
        <v>0</v>
      </c>
      <c r="N214" s="420"/>
      <c r="O214" s="421">
        <v>13568</v>
      </c>
      <c r="P214" s="417"/>
      <c r="Q214" s="287"/>
      <c r="R214" s="396"/>
      <c r="S214" s="270"/>
      <c r="T214" s="270"/>
    </row>
    <row r="215" spans="1:20" x14ac:dyDescent="0.15">
      <c r="A215" s="242" t="s">
        <v>142</v>
      </c>
      <c r="B215" s="580" t="s">
        <v>1170</v>
      </c>
      <c r="C215" s="310" t="s">
        <v>561</v>
      </c>
      <c r="D215" s="310" t="s">
        <v>366</v>
      </c>
      <c r="E215" s="301" t="s">
        <v>1117</v>
      </c>
      <c r="F215" s="386"/>
      <c r="G215" s="386"/>
      <c r="H215" s="392"/>
      <c r="I215" s="392"/>
      <c r="J215" s="392"/>
      <c r="K215" s="392"/>
      <c r="L215" s="392"/>
      <c r="M215" s="312">
        <f t="shared" si="3"/>
        <v>0</v>
      </c>
      <c r="N215" s="420"/>
      <c r="O215" s="421">
        <v>43650</v>
      </c>
      <c r="P215" s="417"/>
      <c r="Q215" s="287"/>
      <c r="R215" s="396"/>
      <c r="S215" s="270"/>
      <c r="T215" s="270"/>
    </row>
    <row r="216" spans="1:20" x14ac:dyDescent="0.15">
      <c r="A216" s="242" t="s">
        <v>142</v>
      </c>
      <c r="B216" s="580" t="s">
        <v>1163</v>
      </c>
      <c r="C216" s="310" t="s">
        <v>562</v>
      </c>
      <c r="D216" s="310" t="s">
        <v>541</v>
      </c>
      <c r="E216" s="301" t="s">
        <v>1118</v>
      </c>
      <c r="F216" s="386"/>
      <c r="G216" s="386"/>
      <c r="H216" s="392"/>
      <c r="I216" s="392"/>
      <c r="J216" s="392"/>
      <c r="K216" s="392"/>
      <c r="L216" s="392"/>
      <c r="M216" s="312">
        <f t="shared" si="3"/>
        <v>0</v>
      </c>
      <c r="N216" s="420"/>
      <c r="O216" s="421">
        <v>4000</v>
      </c>
      <c r="P216" s="417"/>
      <c r="Q216" s="287"/>
      <c r="R216" s="396"/>
      <c r="S216" s="270"/>
      <c r="T216" s="270"/>
    </row>
    <row r="217" spans="1:20" x14ac:dyDescent="0.15">
      <c r="A217" s="586"/>
      <c r="B217" s="206">
        <v>20211205</v>
      </c>
      <c r="C217" s="587"/>
      <c r="D217" s="587"/>
      <c r="E217" s="521" t="s">
        <v>1250</v>
      </c>
      <c r="F217" s="588"/>
      <c r="G217" s="588"/>
      <c r="H217" s="589"/>
      <c r="I217" s="589"/>
      <c r="J217" s="589"/>
      <c r="K217" s="589"/>
      <c r="L217" s="589"/>
      <c r="M217" s="590"/>
      <c r="N217" s="591">
        <v>-1600</v>
      </c>
      <c r="O217" s="592"/>
      <c r="P217" s="593"/>
      <c r="Q217" s="594"/>
      <c r="R217" s="396"/>
      <c r="S217" s="270"/>
      <c r="T217" s="270"/>
    </row>
    <row r="218" spans="1:20" x14ac:dyDescent="0.15">
      <c r="A218" s="586"/>
      <c r="B218" s="206">
        <v>20211205</v>
      </c>
      <c r="C218" s="587"/>
      <c r="D218" s="587"/>
      <c r="E218" s="521" t="s">
        <v>1251</v>
      </c>
      <c r="F218" s="588"/>
      <c r="G218" s="588"/>
      <c r="H218" s="589"/>
      <c r="I218" s="589"/>
      <c r="J218" s="589"/>
      <c r="K218" s="589"/>
      <c r="L218" s="589"/>
      <c r="M218" s="590"/>
      <c r="N218" s="591">
        <v>-9000</v>
      </c>
      <c r="O218" s="592"/>
      <c r="P218" s="593"/>
      <c r="Q218" s="594"/>
      <c r="R218" s="396"/>
      <c r="S218" s="270"/>
      <c r="T218" s="270"/>
    </row>
    <row r="219" spans="1:20" ht="18" customHeight="1" thickBot="1" x14ac:dyDescent="0.2">
      <c r="A219" s="745" t="s">
        <v>124</v>
      </c>
      <c r="B219" s="746"/>
      <c r="C219" s="746"/>
      <c r="D219" s="746"/>
      <c r="E219" s="747"/>
      <c r="F219" s="409">
        <f t="shared" ref="F219:R219" si="4">SUM(F7:F216)</f>
        <v>1135008</v>
      </c>
      <c r="G219" s="409">
        <f t="shared" si="4"/>
        <v>189692</v>
      </c>
      <c r="H219" s="409">
        <f t="shared" si="4"/>
        <v>359314</v>
      </c>
      <c r="I219" s="409">
        <f t="shared" si="4"/>
        <v>0</v>
      </c>
      <c r="J219" s="409">
        <f t="shared" si="4"/>
        <v>4743815</v>
      </c>
      <c r="K219" s="409">
        <f t="shared" si="4"/>
        <v>2091300</v>
      </c>
      <c r="L219" s="409">
        <f t="shared" si="4"/>
        <v>1228229.1000000001</v>
      </c>
      <c r="M219" s="409">
        <f t="shared" si="4"/>
        <v>9747358.0999999996</v>
      </c>
      <c r="N219" s="409">
        <f>SUM(N7:N218)</f>
        <v>3906577.25</v>
      </c>
      <c r="O219" s="409">
        <f t="shared" si="4"/>
        <v>437571</v>
      </c>
      <c r="P219" s="409">
        <f t="shared" si="4"/>
        <v>0</v>
      </c>
      <c r="Q219" s="410">
        <f t="shared" si="4"/>
        <v>0</v>
      </c>
      <c r="R219" s="410">
        <f t="shared" si="4"/>
        <v>0</v>
      </c>
      <c r="S219" s="270"/>
      <c r="T219" s="270"/>
    </row>
  </sheetData>
  <mergeCells count="17">
    <mergeCell ref="A219:E219"/>
    <mergeCell ref="A4:A6"/>
    <mergeCell ref="B4:B6"/>
    <mergeCell ref="C4:C6"/>
    <mergeCell ref="D4:D6"/>
    <mergeCell ref="E4:E6"/>
    <mergeCell ref="F4:P4"/>
    <mergeCell ref="A1:E1"/>
    <mergeCell ref="A3:E3"/>
    <mergeCell ref="A2:R2"/>
    <mergeCell ref="Q3:R3"/>
    <mergeCell ref="R4:R6"/>
    <mergeCell ref="F5:M5"/>
    <mergeCell ref="P5:P6"/>
    <mergeCell ref="N5:N6"/>
    <mergeCell ref="O5:O6"/>
    <mergeCell ref="Q4:Q6"/>
  </mergeCells>
  <phoneticPr fontId="24" type="noConversion"/>
  <conditionalFormatting sqref="B207:B218 E7:E142 B7:B205">
    <cfRule type="cellIs" dxfId="63" priority="57" operator="equal">
      <formula>"本年累计"</formula>
    </cfRule>
    <cfRule type="cellIs" dxfId="62" priority="58" operator="equal">
      <formula>"本月合计"</formula>
    </cfRule>
  </conditionalFormatting>
  <conditionalFormatting sqref="E12 E23">
    <cfRule type="cellIs" dxfId="61" priority="59" operator="equal">
      <formula>"收入汇总表"</formula>
    </cfRule>
    <cfRule type="cellIs" dxfId="60" priority="60" operator="equal">
      <formula>"固定资产入库单"</formula>
    </cfRule>
  </conditionalFormatting>
  <conditionalFormatting sqref="E172">
    <cfRule type="cellIs" dxfId="59" priority="45" operator="equal">
      <formula>"本年累计"</formula>
    </cfRule>
    <cfRule type="cellIs" dxfId="58" priority="46" operator="equal">
      <formula>"本月合计"</formula>
    </cfRule>
  </conditionalFormatting>
  <conditionalFormatting sqref="E172">
    <cfRule type="cellIs" dxfId="57" priority="47" operator="equal">
      <formula>"收入汇总表"</formula>
    </cfRule>
    <cfRule type="cellIs" dxfId="56" priority="48" operator="equal">
      <formula>"固定资产入库单"</formula>
    </cfRule>
  </conditionalFormatting>
  <conditionalFormatting sqref="E173:E178">
    <cfRule type="cellIs" dxfId="55" priority="41" operator="equal">
      <formula>"本年累计"</formula>
    </cfRule>
    <cfRule type="cellIs" dxfId="54" priority="42" operator="equal">
      <formula>"本月合计"</formula>
    </cfRule>
  </conditionalFormatting>
  <conditionalFormatting sqref="E173:E178">
    <cfRule type="cellIs" dxfId="53" priority="43" operator="equal">
      <formula>"收入汇总表"</formula>
    </cfRule>
    <cfRule type="cellIs" dxfId="52" priority="44" operator="equal">
      <formula>"固定资产入库单"</formula>
    </cfRule>
  </conditionalFormatting>
  <conditionalFormatting sqref="E179:E184 E214:E218">
    <cfRule type="cellIs" dxfId="51" priority="37" operator="equal">
      <formula>"本年累计"</formula>
    </cfRule>
    <cfRule type="cellIs" dxfId="50" priority="38" operator="equal">
      <formula>"本月合计"</formula>
    </cfRule>
  </conditionalFormatting>
  <conditionalFormatting sqref="E179:E184 E214:E218">
    <cfRule type="cellIs" dxfId="49" priority="39" operator="equal">
      <formula>"收入汇总表"</formula>
    </cfRule>
    <cfRule type="cellIs" dxfId="48" priority="40" operator="equal">
      <formula>"固定资产入库单"</formula>
    </cfRule>
  </conditionalFormatting>
  <conditionalFormatting sqref="E186:E193">
    <cfRule type="cellIs" dxfId="47" priority="11" operator="equal">
      <formula>"本年累计"</formula>
    </cfRule>
    <cfRule type="cellIs" dxfId="46" priority="12" operator="equal">
      <formula>"本月合计"</formula>
    </cfRule>
  </conditionalFormatting>
  <conditionalFormatting sqref="E186:E193">
    <cfRule type="cellIs" dxfId="45" priority="13" operator="equal">
      <formula>"收入汇总表"</formula>
    </cfRule>
    <cfRule type="cellIs" dxfId="44" priority="14" operator="equal">
      <formula>"固定资产入库单"</formula>
    </cfRule>
  </conditionalFormatting>
  <conditionalFormatting sqref="E194">
    <cfRule type="cellIs" dxfId="43" priority="7" operator="equal">
      <formula>"本年累计"</formula>
    </cfRule>
    <cfRule type="cellIs" dxfId="42" priority="8" operator="equal">
      <formula>"本月合计"</formula>
    </cfRule>
  </conditionalFormatting>
  <conditionalFormatting sqref="E194">
    <cfRule type="cellIs" dxfId="41" priority="9" operator="equal">
      <formula>"收入汇总表"</formula>
    </cfRule>
    <cfRule type="cellIs" dxfId="40" priority="10" operator="equal">
      <formula>"固定资产入库单"</formula>
    </cfRule>
  </conditionalFormatting>
  <conditionalFormatting sqref="E206:E207 E200:E203">
    <cfRule type="cellIs" dxfId="39" priority="5" operator="equal">
      <formula>"本年累计"</formula>
    </cfRule>
    <cfRule type="cellIs" dxfId="38" priority="6" operator="equal">
      <formula>"本月合计"</formula>
    </cfRule>
  </conditionalFormatting>
  <conditionalFormatting sqref="E206:E207 E200:E203">
    <cfRule type="cellIs" dxfId="37" priority="3" operator="equal">
      <formula>"收入汇总表"</formula>
    </cfRule>
    <cfRule type="cellIs" dxfId="36" priority="4" operator="equal">
      <formula>"固定资产入库单"</formula>
    </cfRule>
  </conditionalFormatting>
  <conditionalFormatting sqref="B206">
    <cfRule type="cellIs" dxfId="35" priority="1" operator="equal">
      <formula>"本年累计"</formula>
    </cfRule>
    <cfRule type="cellIs" dxfId="34" priority="2" operator="equal">
      <formula>"本月合计"</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0"/>
  <sheetViews>
    <sheetView zoomScaleNormal="100" workbookViewId="0">
      <selection activeCell="F13" sqref="F13"/>
    </sheetView>
  </sheetViews>
  <sheetFormatPr defaultColWidth="8.875" defaultRowHeight="12" x14ac:dyDescent="0.15"/>
  <cols>
    <col min="1" max="1" width="15.5" style="194" customWidth="1"/>
    <col min="2" max="2" width="9.625" style="194" bestFit="1" customWidth="1"/>
    <col min="3" max="3" width="11.375" style="194" customWidth="1"/>
    <col min="4" max="4" width="36.875" style="194" bestFit="1" customWidth="1"/>
    <col min="5" max="5" width="10" style="194" customWidth="1"/>
    <col min="6" max="6" width="13.25" style="194" customWidth="1"/>
    <col min="7" max="7" width="11.875" style="194" customWidth="1"/>
    <col min="8" max="8" width="10.75" style="194" customWidth="1"/>
    <col min="9" max="10" width="8.5" style="194" bestFit="1" customWidth="1"/>
    <col min="11" max="11" width="5.25" style="194" customWidth="1"/>
    <col min="12" max="16384" width="8.875" style="194"/>
  </cols>
  <sheetData>
    <row r="1" spans="1:14" ht="29.25" customHeight="1" x14ac:dyDescent="0.15">
      <c r="A1" s="753" t="s">
        <v>144</v>
      </c>
      <c r="B1" s="753"/>
      <c r="C1" s="753"/>
    </row>
    <row r="2" spans="1:14" ht="31.5" customHeight="1" x14ac:dyDescent="0.15">
      <c r="A2" s="755" t="s">
        <v>1124</v>
      </c>
      <c r="B2" s="755"/>
      <c r="C2" s="755"/>
      <c r="D2" s="755"/>
      <c r="E2" s="755"/>
      <c r="F2" s="755"/>
      <c r="G2" s="755"/>
      <c r="H2" s="755"/>
      <c r="I2" s="755"/>
      <c r="J2" s="755"/>
      <c r="K2" s="755"/>
      <c r="L2" s="195"/>
      <c r="M2" s="195"/>
      <c r="N2" s="195"/>
    </row>
    <row r="3" spans="1:14" ht="30.75" customHeight="1" thickBot="1" x14ac:dyDescent="0.2">
      <c r="A3" s="754" t="s">
        <v>1125</v>
      </c>
      <c r="B3" s="754"/>
      <c r="C3" s="754"/>
      <c r="G3" s="422"/>
      <c r="H3" s="423"/>
      <c r="I3" s="423"/>
      <c r="J3" s="423" t="s">
        <v>95</v>
      </c>
      <c r="K3" s="424"/>
      <c r="L3" s="195"/>
      <c r="M3" s="195"/>
      <c r="N3" s="195"/>
    </row>
    <row r="4" spans="1:14" ht="21.75" customHeight="1" x14ac:dyDescent="0.15">
      <c r="A4" s="757" t="s">
        <v>96</v>
      </c>
      <c r="B4" s="752" t="s">
        <v>1123</v>
      </c>
      <c r="C4" s="752" t="s">
        <v>114</v>
      </c>
      <c r="D4" s="756" t="s">
        <v>99</v>
      </c>
      <c r="E4" s="756" t="s">
        <v>100</v>
      </c>
      <c r="F4" s="756"/>
      <c r="G4" s="756"/>
      <c r="H4" s="756"/>
      <c r="I4" s="752" t="s">
        <v>102</v>
      </c>
      <c r="J4" s="760" t="s">
        <v>103</v>
      </c>
      <c r="L4" s="195"/>
      <c r="M4" s="195"/>
      <c r="N4" s="195"/>
    </row>
    <row r="5" spans="1:14" ht="21.75" customHeight="1" x14ac:dyDescent="0.15">
      <c r="A5" s="758"/>
      <c r="B5" s="737"/>
      <c r="C5" s="737"/>
      <c r="D5" s="759"/>
      <c r="E5" s="425" t="s">
        <v>104</v>
      </c>
      <c r="F5" s="425" t="s">
        <v>105</v>
      </c>
      <c r="G5" s="425" t="s">
        <v>106</v>
      </c>
      <c r="H5" s="425" t="s">
        <v>107</v>
      </c>
      <c r="I5" s="737"/>
      <c r="J5" s="761"/>
      <c r="L5" s="195"/>
      <c r="M5" s="195"/>
      <c r="N5" s="195"/>
    </row>
    <row r="6" spans="1:14" ht="33" customHeight="1" x14ac:dyDescent="0.15">
      <c r="A6" s="426"/>
      <c r="B6" s="427">
        <v>5102</v>
      </c>
      <c r="C6" s="427"/>
      <c r="D6" s="435" t="s">
        <v>833</v>
      </c>
      <c r="E6" s="428"/>
      <c r="F6" s="428">
        <v>29784.400000000001</v>
      </c>
      <c r="G6" s="428"/>
      <c r="H6" s="428"/>
      <c r="I6" s="427"/>
      <c r="J6" s="431"/>
      <c r="L6" s="195"/>
      <c r="M6" s="195"/>
      <c r="N6" s="195"/>
    </row>
    <row r="7" spans="1:14" ht="33" customHeight="1" x14ac:dyDescent="0.15">
      <c r="A7" s="426"/>
      <c r="B7" s="427">
        <v>5203</v>
      </c>
      <c r="C7" s="427"/>
      <c r="D7" s="436" t="s">
        <v>834</v>
      </c>
      <c r="E7" s="428"/>
      <c r="F7" s="428">
        <v>22000</v>
      </c>
      <c r="G7" s="428"/>
      <c r="H7" s="428"/>
      <c r="I7" s="427"/>
      <c r="J7" s="431"/>
      <c r="L7" s="195"/>
      <c r="M7" s="195"/>
      <c r="N7" s="195"/>
    </row>
    <row r="8" spans="1:14" ht="33" customHeight="1" x14ac:dyDescent="0.15">
      <c r="A8" s="426"/>
      <c r="B8" s="427" t="s">
        <v>836</v>
      </c>
      <c r="C8" s="427"/>
      <c r="D8" s="435" t="s">
        <v>835</v>
      </c>
      <c r="E8" s="428"/>
      <c r="F8" s="428">
        <v>22250</v>
      </c>
      <c r="G8" s="428"/>
      <c r="H8" s="428"/>
      <c r="I8" s="427"/>
      <c r="J8" s="431"/>
      <c r="L8" s="195"/>
      <c r="M8" s="195"/>
      <c r="N8" s="195"/>
    </row>
    <row r="9" spans="1:14" ht="33" customHeight="1" thickBot="1" x14ac:dyDescent="0.2">
      <c r="A9" s="432"/>
      <c r="B9" s="433"/>
      <c r="C9" s="433"/>
      <c r="D9" s="433"/>
      <c r="E9" s="429"/>
      <c r="F9" s="429"/>
      <c r="G9" s="429"/>
      <c r="H9" s="429"/>
      <c r="I9" s="433"/>
      <c r="J9" s="434"/>
      <c r="L9" s="195"/>
      <c r="M9" s="195"/>
      <c r="N9" s="195"/>
    </row>
    <row r="10" spans="1:14" ht="27.75" customHeight="1" x14ac:dyDescent="0.15">
      <c r="A10" s="194" t="s">
        <v>145</v>
      </c>
      <c r="K10" s="430"/>
    </row>
  </sheetData>
  <mergeCells count="10">
    <mergeCell ref="A1:C1"/>
    <mergeCell ref="A3:C3"/>
    <mergeCell ref="A2:K2"/>
    <mergeCell ref="E4:H4"/>
    <mergeCell ref="A4:A5"/>
    <mergeCell ref="B4:B5"/>
    <mergeCell ref="C4:C5"/>
    <mergeCell ref="D4:D5"/>
    <mergeCell ref="I4:I5"/>
    <mergeCell ref="J4:J5"/>
  </mergeCells>
  <phoneticPr fontId="24" type="noConversion"/>
  <conditionalFormatting sqref="D6">
    <cfRule type="cellIs" dxfId="33" priority="3" operator="equal">
      <formula>"本年累计"</formula>
    </cfRule>
    <cfRule type="cellIs" dxfId="32" priority="4" operator="equal">
      <formula>"本月合计"</formula>
    </cfRule>
  </conditionalFormatting>
  <conditionalFormatting sqref="D6">
    <cfRule type="cellIs" dxfId="31" priority="1" operator="equal">
      <formula>"收入汇总表"</formula>
    </cfRule>
    <cfRule type="cellIs" dxfId="30" priority="2" operator="equal">
      <formula>"固定资产入库单"</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31"/>
  <sheetViews>
    <sheetView topLeftCell="A22" zoomScaleNormal="100" workbookViewId="0">
      <selection activeCell="E35" sqref="E35"/>
    </sheetView>
  </sheetViews>
  <sheetFormatPr defaultColWidth="8.875" defaultRowHeight="12" x14ac:dyDescent="0.15"/>
  <cols>
    <col min="1" max="1" width="11.625" style="194" customWidth="1"/>
    <col min="2" max="2" width="6.75" style="194" bestFit="1" customWidth="1"/>
    <col min="3" max="3" width="8.5" style="194" bestFit="1" customWidth="1"/>
    <col min="4" max="4" width="53.25" style="194" bestFit="1" customWidth="1"/>
    <col min="5" max="5" width="16.125" style="437" bestFit="1" customWidth="1"/>
    <col min="6" max="6" width="13.875" style="194" bestFit="1" customWidth="1"/>
    <col min="7" max="8" width="6.375" style="194" customWidth="1"/>
    <col min="9" max="9" width="5" style="194" bestFit="1" customWidth="1"/>
    <col min="10" max="10" width="8" style="194" bestFit="1" customWidth="1"/>
    <col min="11" max="11" width="8.5" style="194" bestFit="1" customWidth="1"/>
    <col min="12" max="12" width="3.625" style="194" customWidth="1"/>
    <col min="13" max="13" width="8.875" style="194"/>
    <col min="14" max="14" width="46.25" style="194" bestFit="1" customWidth="1"/>
    <col min="15" max="15" width="39.375" style="194" bestFit="1" customWidth="1"/>
    <col min="16" max="16" width="8.875" style="194"/>
    <col min="17" max="17" width="11" style="194" bestFit="1" customWidth="1"/>
    <col min="18" max="16384" width="8.875" style="194"/>
  </cols>
  <sheetData>
    <row r="1" spans="1:11" ht="18.75" customHeight="1" x14ac:dyDescent="0.15">
      <c r="A1" s="753" t="s">
        <v>146</v>
      </c>
      <c r="B1" s="753"/>
      <c r="C1" s="753"/>
      <c r="D1" s="753"/>
    </row>
    <row r="2" spans="1:11" ht="24.75" customHeight="1" x14ac:dyDescent="0.15">
      <c r="A2" s="775" t="s">
        <v>1126</v>
      </c>
      <c r="B2" s="775"/>
      <c r="C2" s="775"/>
      <c r="D2" s="775"/>
      <c r="E2" s="775"/>
      <c r="F2" s="775"/>
      <c r="G2" s="775"/>
      <c r="H2" s="775"/>
      <c r="I2" s="775"/>
      <c r="J2" s="775"/>
      <c r="K2" s="438"/>
    </row>
    <row r="3" spans="1:11" ht="18" customHeight="1" thickBot="1" x14ac:dyDescent="0.2">
      <c r="A3" s="776" t="s">
        <v>1127</v>
      </c>
      <c r="B3" s="776"/>
      <c r="C3" s="776"/>
      <c r="D3" s="440"/>
      <c r="E3" s="440"/>
      <c r="F3" s="763" t="s">
        <v>838</v>
      </c>
      <c r="G3" s="763"/>
      <c r="H3" s="763"/>
      <c r="I3" s="763"/>
      <c r="J3" s="437" t="s">
        <v>95</v>
      </c>
    </row>
    <row r="4" spans="1:11" ht="19.5" customHeight="1" x14ac:dyDescent="0.15">
      <c r="A4" s="767" t="s">
        <v>96</v>
      </c>
      <c r="B4" s="769" t="s">
        <v>837</v>
      </c>
      <c r="C4" s="771" t="s">
        <v>114</v>
      </c>
      <c r="D4" s="771" t="s">
        <v>99</v>
      </c>
      <c r="E4" s="764" t="s">
        <v>100</v>
      </c>
      <c r="F4" s="765"/>
      <c r="G4" s="765"/>
      <c r="H4" s="766"/>
      <c r="I4" s="769" t="s">
        <v>839</v>
      </c>
      <c r="J4" s="773" t="s">
        <v>103</v>
      </c>
    </row>
    <row r="5" spans="1:11" ht="18" customHeight="1" x14ac:dyDescent="0.15">
      <c r="A5" s="768"/>
      <c r="B5" s="770"/>
      <c r="C5" s="772"/>
      <c r="D5" s="772"/>
      <c r="E5" s="439" t="s">
        <v>104</v>
      </c>
      <c r="F5" s="439" t="s">
        <v>105</v>
      </c>
      <c r="G5" s="439" t="s">
        <v>106</v>
      </c>
      <c r="H5" s="439" t="s">
        <v>107</v>
      </c>
      <c r="I5" s="770"/>
      <c r="J5" s="774"/>
    </row>
    <row r="6" spans="1:11" ht="18" customHeight="1" x14ac:dyDescent="0.15">
      <c r="A6" s="451">
        <v>20191203</v>
      </c>
      <c r="B6" s="452" t="s">
        <v>671</v>
      </c>
      <c r="C6" s="453" t="s">
        <v>754</v>
      </c>
      <c r="D6" s="278" t="s">
        <v>980</v>
      </c>
      <c r="E6" s="279">
        <v>16120</v>
      </c>
      <c r="F6" s="279"/>
      <c r="G6" s="444"/>
      <c r="H6" s="444"/>
      <c r="I6" s="445"/>
      <c r="J6" s="446"/>
    </row>
    <row r="7" spans="1:11" ht="18" customHeight="1" x14ac:dyDescent="0.15">
      <c r="A7" s="451">
        <v>20191216</v>
      </c>
      <c r="B7" s="452" t="s">
        <v>672</v>
      </c>
      <c r="C7" s="453" t="s">
        <v>755</v>
      </c>
      <c r="D7" s="278" t="s">
        <v>982</v>
      </c>
      <c r="E7" s="291">
        <v>801735</v>
      </c>
      <c r="F7" s="279"/>
      <c r="G7" s="444"/>
      <c r="H7" s="444"/>
      <c r="I7" s="445"/>
      <c r="J7" s="446"/>
    </row>
    <row r="8" spans="1:11" ht="18" customHeight="1" x14ac:dyDescent="0.15">
      <c r="A8" s="451">
        <v>20191212</v>
      </c>
      <c r="B8" s="452" t="s">
        <v>674</v>
      </c>
      <c r="C8" s="453" t="s">
        <v>757</v>
      </c>
      <c r="D8" s="278" t="s">
        <v>985</v>
      </c>
      <c r="E8" s="291">
        <v>578367.5</v>
      </c>
      <c r="F8" s="279"/>
      <c r="G8" s="444"/>
      <c r="H8" s="444"/>
      <c r="I8" s="445"/>
      <c r="J8" s="446"/>
    </row>
    <row r="9" spans="1:11" ht="18" customHeight="1" x14ac:dyDescent="0.15">
      <c r="A9" s="451">
        <v>20191212</v>
      </c>
      <c r="B9" s="452" t="s">
        <v>675</v>
      </c>
      <c r="C9" s="453" t="s">
        <v>757</v>
      </c>
      <c r="D9" s="278" t="s">
        <v>987</v>
      </c>
      <c r="E9" s="291">
        <v>968315</v>
      </c>
      <c r="F9" s="279"/>
      <c r="G9" s="444"/>
      <c r="H9" s="444"/>
      <c r="I9" s="445"/>
      <c r="J9" s="446"/>
    </row>
    <row r="10" spans="1:11" ht="18" customHeight="1" x14ac:dyDescent="0.15">
      <c r="A10" s="580" t="s">
        <v>1167</v>
      </c>
      <c r="B10" s="452" t="s">
        <v>676</v>
      </c>
      <c r="C10" s="453" t="s">
        <v>756</v>
      </c>
      <c r="D10" s="198" t="s">
        <v>1129</v>
      </c>
      <c r="E10" s="290">
        <v>72632.5</v>
      </c>
      <c r="F10" s="289"/>
      <c r="G10" s="444"/>
      <c r="H10" s="444"/>
      <c r="I10" s="445"/>
      <c r="J10" s="446"/>
    </row>
    <row r="11" spans="1:11" ht="18" customHeight="1" x14ac:dyDescent="0.15">
      <c r="A11" s="580" t="s">
        <v>1167</v>
      </c>
      <c r="B11" s="452" t="s">
        <v>677</v>
      </c>
      <c r="C11" s="453" t="s">
        <v>756</v>
      </c>
      <c r="D11" s="198" t="s">
        <v>1130</v>
      </c>
      <c r="E11" s="290">
        <v>26285</v>
      </c>
      <c r="F11" s="289"/>
      <c r="G11" s="444"/>
      <c r="H11" s="444"/>
      <c r="I11" s="445"/>
      <c r="J11" s="446"/>
    </row>
    <row r="12" spans="1:11" ht="18" customHeight="1" x14ac:dyDescent="0.15">
      <c r="A12" s="451">
        <v>20191212</v>
      </c>
      <c r="B12" s="452" t="s">
        <v>678</v>
      </c>
      <c r="C12" s="453" t="s">
        <v>758</v>
      </c>
      <c r="D12" s="280" t="s">
        <v>991</v>
      </c>
      <c r="E12" s="291">
        <v>12508.8</v>
      </c>
      <c r="F12" s="279"/>
      <c r="G12" s="444"/>
      <c r="H12" s="444"/>
      <c r="I12" s="445"/>
      <c r="J12" s="446"/>
    </row>
    <row r="13" spans="1:11" ht="18" customHeight="1" x14ac:dyDescent="0.15">
      <c r="A13" s="451">
        <v>20191212</v>
      </c>
      <c r="B13" s="452" t="s">
        <v>679</v>
      </c>
      <c r="C13" s="453" t="s">
        <v>758</v>
      </c>
      <c r="D13" s="280" t="s">
        <v>993</v>
      </c>
      <c r="E13" s="292">
        <v>21178.82</v>
      </c>
      <c r="F13" s="279"/>
      <c r="G13" s="444"/>
      <c r="H13" s="444"/>
      <c r="I13" s="445"/>
      <c r="J13" s="446"/>
    </row>
    <row r="14" spans="1:11" ht="18" customHeight="1" x14ac:dyDescent="0.15">
      <c r="A14" s="451">
        <v>20191212</v>
      </c>
      <c r="B14" s="452" t="s">
        <v>680</v>
      </c>
      <c r="C14" s="453" t="s">
        <v>758</v>
      </c>
      <c r="D14" s="280" t="s">
        <v>995</v>
      </c>
      <c r="E14" s="292">
        <v>30256.379999999997</v>
      </c>
      <c r="F14" s="279"/>
      <c r="G14" s="447"/>
      <c r="H14" s="447"/>
      <c r="I14" s="448"/>
      <c r="J14" s="449"/>
    </row>
    <row r="15" spans="1:11" ht="18" customHeight="1" x14ac:dyDescent="0.15">
      <c r="A15" s="580" t="s">
        <v>1163</v>
      </c>
      <c r="B15" s="452" t="s">
        <v>681</v>
      </c>
      <c r="C15" s="453" t="s">
        <v>579</v>
      </c>
      <c r="D15" s="198" t="s">
        <v>1131</v>
      </c>
      <c r="E15" s="290">
        <v>795.2</v>
      </c>
      <c r="F15" s="289"/>
      <c r="G15" s="447"/>
      <c r="H15" s="447"/>
      <c r="I15" s="448"/>
      <c r="J15" s="449"/>
    </row>
    <row r="16" spans="1:11" ht="18" customHeight="1" x14ac:dyDescent="0.15">
      <c r="A16" s="580" t="s">
        <v>1163</v>
      </c>
      <c r="B16" s="452" t="s">
        <v>682</v>
      </c>
      <c r="C16" s="453" t="s">
        <v>579</v>
      </c>
      <c r="D16" s="198" t="s">
        <v>1132</v>
      </c>
      <c r="E16" s="290">
        <v>1325.3</v>
      </c>
      <c r="F16" s="289"/>
      <c r="G16" s="397"/>
      <c r="H16" s="450"/>
      <c r="I16" s="448"/>
      <c r="J16" s="449"/>
    </row>
    <row r="17" spans="1:10" ht="18" customHeight="1" x14ac:dyDescent="0.15">
      <c r="A17" s="580" t="s">
        <v>1163</v>
      </c>
      <c r="B17" s="452" t="s">
        <v>683</v>
      </c>
      <c r="C17" s="453" t="s">
        <v>579</v>
      </c>
      <c r="D17" s="198" t="s">
        <v>1133</v>
      </c>
      <c r="E17" s="290">
        <v>1855.5</v>
      </c>
      <c r="F17" s="289"/>
      <c r="G17" s="397"/>
      <c r="H17" s="450"/>
      <c r="I17" s="448"/>
      <c r="J17" s="449"/>
    </row>
    <row r="18" spans="1:10" ht="18" customHeight="1" x14ac:dyDescent="0.15">
      <c r="A18" s="451" t="s">
        <v>1163</v>
      </c>
      <c r="B18" s="452" t="str">
        <f>LEFT(D18,6)</f>
        <v>3306-2</v>
      </c>
      <c r="C18" s="453" t="s">
        <v>818</v>
      </c>
      <c r="D18" s="198" t="s">
        <v>1073</v>
      </c>
      <c r="E18" s="290">
        <v>27380</v>
      </c>
      <c r="F18" s="289"/>
      <c r="G18" s="397"/>
      <c r="H18" s="450"/>
      <c r="I18" s="448"/>
      <c r="J18" s="449"/>
    </row>
    <row r="19" spans="1:10" ht="18" customHeight="1" x14ac:dyDescent="0.15">
      <c r="A19" s="580" t="s">
        <v>1174</v>
      </c>
      <c r="B19" s="452" t="str">
        <f t="shared" ref="B19:B29" si="0">LEFT(D19,6)</f>
        <v>5101-5</v>
      </c>
      <c r="C19" s="453" t="s">
        <v>363</v>
      </c>
      <c r="D19" s="198" t="s">
        <v>1134</v>
      </c>
      <c r="E19" s="290">
        <f>443790-19400</f>
        <v>424390</v>
      </c>
      <c r="F19" s="289">
        <v>50000</v>
      </c>
      <c r="G19" s="397"/>
      <c r="H19" s="450"/>
      <c r="I19" s="448"/>
      <c r="J19" s="449"/>
    </row>
    <row r="20" spans="1:10" ht="18" customHeight="1" x14ac:dyDescent="0.15">
      <c r="A20" s="580" t="s">
        <v>1170</v>
      </c>
      <c r="B20" s="452" t="str">
        <f t="shared" si="0"/>
        <v>5102-5</v>
      </c>
      <c r="C20" s="453" t="s">
        <v>364</v>
      </c>
      <c r="D20" s="198" t="s">
        <v>1135</v>
      </c>
      <c r="E20" s="290">
        <v>239390</v>
      </c>
      <c r="F20" s="289">
        <v>145688</v>
      </c>
      <c r="G20" s="397"/>
      <c r="H20" s="450"/>
      <c r="I20" s="448"/>
      <c r="J20" s="449"/>
    </row>
    <row r="21" spans="1:10" ht="18" customHeight="1" x14ac:dyDescent="0.15">
      <c r="A21" s="580" t="s">
        <v>1170</v>
      </c>
      <c r="B21" s="452" t="str">
        <f t="shared" si="0"/>
        <v>5102-6</v>
      </c>
      <c r="C21" s="453" t="s">
        <v>397</v>
      </c>
      <c r="D21" s="198" t="s">
        <v>1136</v>
      </c>
      <c r="E21" s="290">
        <f>180825.6-88500-47500+29784.4</f>
        <v>74610</v>
      </c>
      <c r="F21" s="289"/>
      <c r="G21" s="397"/>
      <c r="H21" s="450"/>
      <c r="I21" s="448"/>
      <c r="J21" s="449"/>
    </row>
    <row r="22" spans="1:10" ht="18" customHeight="1" x14ac:dyDescent="0.15">
      <c r="A22" s="580" t="s">
        <v>1174</v>
      </c>
      <c r="B22" s="452" t="str">
        <f t="shared" si="0"/>
        <v>5103-3</v>
      </c>
      <c r="C22" s="453" t="s">
        <v>363</v>
      </c>
      <c r="D22" s="198" t="s">
        <v>1137</v>
      </c>
      <c r="E22" s="290">
        <f>1219760-254000-27760</f>
        <v>938000</v>
      </c>
      <c r="F22" s="289">
        <v>89140</v>
      </c>
      <c r="G22" s="397"/>
      <c r="H22" s="450"/>
      <c r="I22" s="448"/>
      <c r="J22" s="449"/>
    </row>
    <row r="23" spans="1:10" ht="18" customHeight="1" x14ac:dyDescent="0.15">
      <c r="A23" s="580" t="s">
        <v>1169</v>
      </c>
      <c r="B23" s="452" t="str">
        <f t="shared" si="0"/>
        <v>5103-4</v>
      </c>
      <c r="C23" s="453" t="s">
        <v>585</v>
      </c>
      <c r="D23" s="198" t="s">
        <v>1138</v>
      </c>
      <c r="E23" s="290">
        <v>111000</v>
      </c>
      <c r="F23" s="289"/>
      <c r="G23" s="397"/>
      <c r="H23" s="450"/>
      <c r="I23" s="448"/>
      <c r="J23" s="449"/>
    </row>
    <row r="24" spans="1:10" ht="18" customHeight="1" x14ac:dyDescent="0.15">
      <c r="A24" s="580" t="s">
        <v>1170</v>
      </c>
      <c r="B24" s="452" t="str">
        <f t="shared" si="0"/>
        <v>5103-5</v>
      </c>
      <c r="C24" s="453" t="s">
        <v>577</v>
      </c>
      <c r="D24" s="198" t="s">
        <v>1139</v>
      </c>
      <c r="E24" s="290">
        <f>70000-4375</f>
        <v>65625</v>
      </c>
      <c r="F24" s="289"/>
      <c r="G24" s="397"/>
      <c r="H24" s="450"/>
      <c r="I24" s="448"/>
      <c r="J24" s="449"/>
    </row>
    <row r="25" spans="1:10" ht="18" customHeight="1" x14ac:dyDescent="0.15">
      <c r="A25" s="580" t="s">
        <v>1163</v>
      </c>
      <c r="B25" s="452" t="str">
        <f t="shared" si="0"/>
        <v>5103-5</v>
      </c>
      <c r="C25" s="453" t="s">
        <v>586</v>
      </c>
      <c r="D25" s="198" t="s">
        <v>1140</v>
      </c>
      <c r="E25" s="290">
        <v>26235</v>
      </c>
      <c r="F25" s="289"/>
      <c r="G25" s="397"/>
      <c r="H25" s="450"/>
      <c r="I25" s="448"/>
      <c r="J25" s="449"/>
    </row>
    <row r="26" spans="1:10" ht="18" customHeight="1" x14ac:dyDescent="0.15">
      <c r="A26" s="580" t="s">
        <v>1174</v>
      </c>
      <c r="B26" s="452" t="str">
        <f t="shared" si="0"/>
        <v>5104-3</v>
      </c>
      <c r="C26" s="453" t="s">
        <v>363</v>
      </c>
      <c r="D26" s="198" t="s">
        <v>1141</v>
      </c>
      <c r="E26" s="290">
        <v>98650</v>
      </c>
      <c r="F26" s="289">
        <v>50000</v>
      </c>
      <c r="G26" s="397"/>
      <c r="H26" s="450"/>
      <c r="I26" s="448"/>
      <c r="J26" s="449"/>
    </row>
    <row r="27" spans="1:10" ht="18" customHeight="1" x14ac:dyDescent="0.15">
      <c r="A27" s="580" t="s">
        <v>1174</v>
      </c>
      <c r="B27" s="452" t="str">
        <f t="shared" si="0"/>
        <v>5105-3</v>
      </c>
      <c r="C27" s="453" t="s">
        <v>363</v>
      </c>
      <c r="D27" s="198" t="s">
        <v>1142</v>
      </c>
      <c r="E27" s="290">
        <v>48660</v>
      </c>
      <c r="F27" s="289"/>
      <c r="G27" s="397"/>
      <c r="H27" s="450"/>
      <c r="I27" s="448"/>
      <c r="J27" s="449"/>
    </row>
    <row r="28" spans="1:10" ht="18" customHeight="1" x14ac:dyDescent="0.15">
      <c r="A28" s="580" t="s">
        <v>1170</v>
      </c>
      <c r="B28" s="452" t="str">
        <f t="shared" si="0"/>
        <v>5203-1</v>
      </c>
      <c r="C28" s="453" t="s">
        <v>365</v>
      </c>
      <c r="D28" s="198" t="s">
        <v>1143</v>
      </c>
      <c r="E28" s="290">
        <v>158500</v>
      </c>
      <c r="F28" s="289">
        <v>118000</v>
      </c>
      <c r="G28" s="397"/>
      <c r="H28" s="450"/>
      <c r="I28" s="448"/>
      <c r="J28" s="449"/>
    </row>
    <row r="29" spans="1:10" ht="18" customHeight="1" x14ac:dyDescent="0.15">
      <c r="A29" s="580" t="s">
        <v>1166</v>
      </c>
      <c r="B29" s="452" t="str">
        <f t="shared" si="0"/>
        <v>1303-1</v>
      </c>
      <c r="C29" s="453" t="s">
        <v>761</v>
      </c>
      <c r="D29" s="198" t="s">
        <v>1228</v>
      </c>
      <c r="E29" s="290"/>
      <c r="F29" s="289">
        <v>283775</v>
      </c>
      <c r="G29" s="397"/>
      <c r="H29" s="450"/>
      <c r="I29" s="448"/>
      <c r="J29" s="449"/>
    </row>
    <row r="30" spans="1:10" ht="22.5" customHeight="1" thickBot="1" x14ac:dyDescent="0.2">
      <c r="A30" s="777" t="s">
        <v>1128</v>
      </c>
      <c r="B30" s="778"/>
      <c r="C30" s="778"/>
      <c r="D30" s="779"/>
      <c r="E30" s="442">
        <f>SUM(E6:E29)</f>
        <v>4743815</v>
      </c>
      <c r="F30" s="442">
        <f>SUM(F6:F29)</f>
        <v>736603</v>
      </c>
      <c r="G30" s="442"/>
      <c r="H30" s="442"/>
      <c r="I30" s="441"/>
      <c r="J30" s="443"/>
    </row>
    <row r="31" spans="1:10" ht="22.5" customHeight="1" x14ac:dyDescent="0.15">
      <c r="A31" s="762" t="s">
        <v>148</v>
      </c>
      <c r="B31" s="762"/>
      <c r="C31" s="762"/>
      <c r="D31" s="762"/>
      <c r="E31" s="762"/>
      <c r="F31" s="762"/>
      <c r="G31" s="762"/>
      <c r="H31" s="762"/>
      <c r="I31" s="762"/>
      <c r="J31" s="762"/>
    </row>
  </sheetData>
  <mergeCells count="13">
    <mergeCell ref="A1:D1"/>
    <mergeCell ref="A31:J31"/>
    <mergeCell ref="F3:I3"/>
    <mergeCell ref="E4:H4"/>
    <mergeCell ref="A4:A5"/>
    <mergeCell ref="B4:B5"/>
    <mergeCell ref="C4:C5"/>
    <mergeCell ref="D4:D5"/>
    <mergeCell ref="I4:I5"/>
    <mergeCell ref="J4:J5"/>
    <mergeCell ref="A2:J2"/>
    <mergeCell ref="A3:C3"/>
    <mergeCell ref="A30:D30"/>
  </mergeCells>
  <phoneticPr fontId="24" type="noConversion"/>
  <conditionalFormatting sqref="A10">
    <cfRule type="cellIs" dxfId="29" priority="29" operator="equal">
      <formula>"本年累计"</formula>
    </cfRule>
    <cfRule type="cellIs" dxfId="28" priority="30" operator="equal">
      <formula>"本月合计"</formula>
    </cfRule>
  </conditionalFormatting>
  <conditionalFormatting sqref="A11">
    <cfRule type="cellIs" dxfId="27" priority="27" operator="equal">
      <formula>"本年累计"</formula>
    </cfRule>
    <cfRule type="cellIs" dxfId="26" priority="28" operator="equal">
      <formula>"本月合计"</formula>
    </cfRule>
  </conditionalFormatting>
  <conditionalFormatting sqref="A15">
    <cfRule type="cellIs" dxfId="25" priority="25" operator="equal">
      <formula>"本年累计"</formula>
    </cfRule>
    <cfRule type="cellIs" dxfId="24" priority="26" operator="equal">
      <formula>"本月合计"</formula>
    </cfRule>
  </conditionalFormatting>
  <conditionalFormatting sqref="A16">
    <cfRule type="cellIs" dxfId="23" priority="23" operator="equal">
      <formula>"本年累计"</formula>
    </cfRule>
    <cfRule type="cellIs" dxfId="22" priority="24" operator="equal">
      <formula>"本月合计"</formula>
    </cfRule>
  </conditionalFormatting>
  <conditionalFormatting sqref="A17">
    <cfRule type="cellIs" dxfId="21" priority="21" operator="equal">
      <formula>"本年累计"</formula>
    </cfRule>
    <cfRule type="cellIs" dxfId="20" priority="22" operator="equal">
      <formula>"本月合计"</formula>
    </cfRule>
  </conditionalFormatting>
  <conditionalFormatting sqref="A19">
    <cfRule type="cellIs" dxfId="19" priority="19" operator="equal">
      <formula>"本年累计"</formula>
    </cfRule>
    <cfRule type="cellIs" dxfId="18" priority="20" operator="equal">
      <formula>"本月合计"</formula>
    </cfRule>
  </conditionalFormatting>
  <conditionalFormatting sqref="A20">
    <cfRule type="cellIs" dxfId="17" priority="17" operator="equal">
      <formula>"本年累计"</formula>
    </cfRule>
    <cfRule type="cellIs" dxfId="16" priority="18" operator="equal">
      <formula>"本月合计"</formula>
    </cfRule>
  </conditionalFormatting>
  <conditionalFormatting sqref="A21">
    <cfRule type="cellIs" dxfId="15" priority="15" operator="equal">
      <formula>"本年累计"</formula>
    </cfRule>
    <cfRule type="cellIs" dxfId="14" priority="16" operator="equal">
      <formula>"本月合计"</formula>
    </cfRule>
  </conditionalFormatting>
  <conditionalFormatting sqref="A22">
    <cfRule type="cellIs" dxfId="13" priority="13" operator="equal">
      <formula>"本年累计"</formula>
    </cfRule>
    <cfRule type="cellIs" dxfId="12" priority="14" operator="equal">
      <formula>"本月合计"</formula>
    </cfRule>
  </conditionalFormatting>
  <conditionalFormatting sqref="A23">
    <cfRule type="cellIs" dxfId="11" priority="11" operator="equal">
      <formula>"本年累计"</formula>
    </cfRule>
    <cfRule type="cellIs" dxfId="10" priority="12" operator="equal">
      <formula>"本月合计"</formula>
    </cfRule>
  </conditionalFormatting>
  <conditionalFormatting sqref="A24">
    <cfRule type="cellIs" dxfId="9" priority="9" operator="equal">
      <formula>"本年累计"</formula>
    </cfRule>
    <cfRule type="cellIs" dxfId="8" priority="10" operator="equal">
      <formula>"本月合计"</formula>
    </cfRule>
  </conditionalFormatting>
  <conditionalFormatting sqref="A25">
    <cfRule type="cellIs" dxfId="7" priority="7" operator="equal">
      <formula>"本年累计"</formula>
    </cfRule>
    <cfRule type="cellIs" dxfId="6" priority="8" operator="equal">
      <formula>"本月合计"</formula>
    </cfRule>
  </conditionalFormatting>
  <conditionalFormatting sqref="A29">
    <cfRule type="cellIs" dxfId="5" priority="1" operator="equal">
      <formula>"本年累计"</formula>
    </cfRule>
    <cfRule type="cellIs" dxfId="4" priority="2" operator="equal">
      <formula>"本月合计"</formula>
    </cfRule>
  </conditionalFormatting>
  <conditionalFormatting sqref="A26:A27">
    <cfRule type="cellIs" dxfId="3" priority="5" operator="equal">
      <formula>"本年累计"</formula>
    </cfRule>
    <cfRule type="cellIs" dxfId="2" priority="6" operator="equal">
      <formula>"本月合计"</formula>
    </cfRule>
  </conditionalFormatting>
  <conditionalFormatting sqref="A28">
    <cfRule type="cellIs" dxfId="1" priority="3" operator="equal">
      <formula>"本年累计"</formula>
    </cfRule>
    <cfRule type="cellIs" dxfId="0" priority="4" operator="equal">
      <formula>"本月合计"</formula>
    </cfRule>
  </conditionalFormatting>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21"/>
  <sheetViews>
    <sheetView zoomScaleNormal="100" workbookViewId="0">
      <selection activeCell="G14" sqref="G14"/>
    </sheetView>
  </sheetViews>
  <sheetFormatPr defaultColWidth="8.875" defaultRowHeight="12" x14ac:dyDescent="0.15"/>
  <cols>
    <col min="1" max="1" width="8.5" style="194" customWidth="1"/>
    <col min="2" max="2" width="6.75" style="194" bestFit="1" customWidth="1"/>
    <col min="3" max="3" width="8.5" style="194" bestFit="1" customWidth="1"/>
    <col min="4" max="4" width="55.5" style="194" bestFit="1" customWidth="1"/>
    <col min="5" max="6" width="11.25" style="194" bestFit="1" customWidth="1"/>
    <col min="7" max="8" width="7.125" style="194" customWidth="1"/>
    <col min="9" max="10" width="8.5" style="194" bestFit="1" customWidth="1"/>
    <col min="11" max="11" width="8" style="437" bestFit="1" customWidth="1"/>
    <col min="12" max="16384" width="8.875" style="194"/>
  </cols>
  <sheetData>
    <row r="1" spans="1:11" ht="18.75" customHeight="1" x14ac:dyDescent="0.15">
      <c r="A1" s="622" t="s">
        <v>149</v>
      </c>
      <c r="B1" s="622"/>
      <c r="C1" s="622"/>
      <c r="D1" s="622"/>
      <c r="E1" s="437"/>
      <c r="K1" s="194"/>
    </row>
    <row r="2" spans="1:11" ht="24" customHeight="1" x14ac:dyDescent="0.15">
      <c r="A2" s="775" t="s">
        <v>1144</v>
      </c>
      <c r="B2" s="775"/>
      <c r="C2" s="775"/>
      <c r="D2" s="775"/>
      <c r="E2" s="775"/>
      <c r="F2" s="775"/>
      <c r="G2" s="775"/>
      <c r="H2" s="775"/>
      <c r="I2" s="775"/>
      <c r="J2" s="775"/>
      <c r="K2" s="775"/>
    </row>
    <row r="3" spans="1:11" ht="22.5" customHeight="1" thickBot="1" x14ac:dyDescent="0.2">
      <c r="A3" s="776" t="s">
        <v>840</v>
      </c>
      <c r="B3" s="776"/>
      <c r="C3" s="776"/>
      <c r="D3" s="776" t="s">
        <v>147</v>
      </c>
      <c r="E3" s="776">
        <v>43416</v>
      </c>
      <c r="F3" s="763"/>
      <c r="G3" s="763"/>
      <c r="H3" s="763"/>
      <c r="I3" s="763"/>
      <c r="J3" s="437"/>
      <c r="K3" s="194" t="s">
        <v>95</v>
      </c>
    </row>
    <row r="4" spans="1:11" s="235" customFormat="1" ht="18" customHeight="1" x14ac:dyDescent="0.15">
      <c r="A4" s="782" t="s">
        <v>96</v>
      </c>
      <c r="B4" s="784" t="s">
        <v>1145</v>
      </c>
      <c r="C4" s="786" t="s">
        <v>114</v>
      </c>
      <c r="D4" s="786" t="s">
        <v>99</v>
      </c>
      <c r="E4" s="790" t="s">
        <v>100</v>
      </c>
      <c r="F4" s="791"/>
      <c r="G4" s="791"/>
      <c r="H4" s="792"/>
      <c r="I4" s="786" t="s">
        <v>150</v>
      </c>
      <c r="J4" s="784" t="s">
        <v>102</v>
      </c>
      <c r="K4" s="788" t="s">
        <v>103</v>
      </c>
    </row>
    <row r="5" spans="1:11" s="235" customFormat="1" ht="19.5" customHeight="1" x14ac:dyDescent="0.15">
      <c r="A5" s="783"/>
      <c r="B5" s="785"/>
      <c r="C5" s="787"/>
      <c r="D5" s="787"/>
      <c r="E5" s="454" t="s">
        <v>104</v>
      </c>
      <c r="F5" s="454" t="s">
        <v>105</v>
      </c>
      <c r="G5" s="454" t="s">
        <v>106</v>
      </c>
      <c r="H5" s="454" t="s">
        <v>107</v>
      </c>
      <c r="I5" s="787"/>
      <c r="J5" s="785"/>
      <c r="K5" s="789"/>
    </row>
    <row r="6" spans="1:11" s="235" customFormat="1" ht="18" customHeight="1" x14ac:dyDescent="0.15">
      <c r="A6" s="455" t="s">
        <v>1163</v>
      </c>
      <c r="B6" s="581" t="s">
        <v>650</v>
      </c>
      <c r="C6" s="197" t="s">
        <v>789</v>
      </c>
      <c r="D6" s="435" t="s">
        <v>370</v>
      </c>
      <c r="E6" s="199">
        <v>50000</v>
      </c>
      <c r="F6" s="313"/>
      <c r="G6" s="313"/>
      <c r="H6" s="313"/>
      <c r="I6" s="313"/>
      <c r="J6" s="313"/>
      <c r="K6" s="459"/>
    </row>
    <row r="7" spans="1:11" s="235" customFormat="1" ht="18" customHeight="1" x14ac:dyDescent="0.15">
      <c r="A7" s="455" t="s">
        <v>1167</v>
      </c>
      <c r="B7" s="201" t="s">
        <v>396</v>
      </c>
      <c r="C7" s="201" t="s">
        <v>394</v>
      </c>
      <c r="D7" s="456" t="s">
        <v>845</v>
      </c>
      <c r="E7" s="460"/>
      <c r="F7" s="313">
        <v>214000</v>
      </c>
      <c r="G7" s="313"/>
      <c r="H7" s="313"/>
      <c r="I7" s="313"/>
      <c r="J7" s="313"/>
      <c r="K7" s="461"/>
    </row>
    <row r="8" spans="1:11" s="235" customFormat="1" ht="18" customHeight="1" x14ac:dyDescent="0.15">
      <c r="A8" s="455">
        <v>20190403</v>
      </c>
      <c r="B8" s="201" t="s">
        <v>1229</v>
      </c>
      <c r="C8" s="201" t="s">
        <v>381</v>
      </c>
      <c r="D8" s="457" t="s">
        <v>1230</v>
      </c>
      <c r="E8" s="205">
        <v>129780</v>
      </c>
      <c r="F8" s="313"/>
      <c r="G8" s="313"/>
      <c r="H8" s="313"/>
      <c r="I8" s="313"/>
      <c r="J8" s="313"/>
      <c r="K8" s="461"/>
    </row>
    <row r="9" spans="1:11" s="235" customFormat="1" ht="18" customHeight="1" x14ac:dyDescent="0.15">
      <c r="A9" s="455" t="s">
        <v>1170</v>
      </c>
      <c r="B9" s="581" t="s">
        <v>609</v>
      </c>
      <c r="C9" s="197" t="s">
        <v>847</v>
      </c>
      <c r="D9" s="435" t="s">
        <v>846</v>
      </c>
      <c r="E9" s="199">
        <v>368000</v>
      </c>
      <c r="F9" s="313"/>
      <c r="G9" s="313"/>
      <c r="H9" s="313"/>
      <c r="I9" s="313"/>
      <c r="J9" s="313"/>
      <c r="K9" s="459"/>
    </row>
    <row r="10" spans="1:11" s="235" customFormat="1" ht="18" customHeight="1" x14ac:dyDescent="0.15">
      <c r="A10" s="455" t="s">
        <v>1177</v>
      </c>
      <c r="B10" s="581" t="s">
        <v>608</v>
      </c>
      <c r="C10" s="197" t="s">
        <v>848</v>
      </c>
      <c r="D10" s="435" t="s">
        <v>846</v>
      </c>
      <c r="E10" s="199">
        <v>309763.65000000002</v>
      </c>
      <c r="F10" s="313"/>
      <c r="G10" s="313"/>
      <c r="H10" s="313"/>
      <c r="I10" s="313"/>
      <c r="J10" s="313"/>
      <c r="K10" s="459"/>
    </row>
    <row r="11" spans="1:11" s="235" customFormat="1" ht="18" customHeight="1" x14ac:dyDescent="0.15">
      <c r="A11" s="455" t="s">
        <v>1173</v>
      </c>
      <c r="B11" s="581" t="s">
        <v>606</v>
      </c>
      <c r="C11" s="197" t="s">
        <v>849</v>
      </c>
      <c r="D11" s="435" t="s">
        <v>846</v>
      </c>
      <c r="E11" s="199">
        <v>118236.35</v>
      </c>
      <c r="F11" s="313"/>
      <c r="G11" s="313"/>
      <c r="H11" s="313"/>
      <c r="I11" s="313"/>
      <c r="J11" s="313"/>
      <c r="K11" s="459"/>
    </row>
    <row r="12" spans="1:11" s="235" customFormat="1" ht="18" customHeight="1" x14ac:dyDescent="0.15">
      <c r="A12" s="455" t="s">
        <v>1170</v>
      </c>
      <c r="B12" s="581" t="s">
        <v>603</v>
      </c>
      <c r="C12" s="197" t="s">
        <v>850</v>
      </c>
      <c r="D12" s="435" t="s">
        <v>846</v>
      </c>
      <c r="E12" s="199">
        <v>60000</v>
      </c>
      <c r="F12" s="313"/>
      <c r="G12" s="313"/>
      <c r="H12" s="313"/>
      <c r="I12" s="313"/>
      <c r="J12" s="313"/>
      <c r="K12" s="459"/>
    </row>
    <row r="13" spans="1:11" s="235" customFormat="1" ht="18" customHeight="1" x14ac:dyDescent="0.15">
      <c r="A13" s="455" t="s">
        <v>1163</v>
      </c>
      <c r="B13" s="581" t="s">
        <v>651</v>
      </c>
      <c r="C13" s="197" t="s">
        <v>851</v>
      </c>
      <c r="D13" s="435" t="s">
        <v>371</v>
      </c>
      <c r="E13" s="199">
        <v>44528</v>
      </c>
      <c r="F13" s="313"/>
      <c r="G13" s="313"/>
      <c r="H13" s="313"/>
      <c r="I13" s="313"/>
      <c r="J13" s="313"/>
      <c r="K13" s="459"/>
    </row>
    <row r="14" spans="1:11" s="235" customFormat="1" ht="18" customHeight="1" x14ac:dyDescent="0.15">
      <c r="A14" s="455" t="s">
        <v>1163</v>
      </c>
      <c r="B14" s="581" t="s">
        <v>652</v>
      </c>
      <c r="C14" s="197" t="s">
        <v>851</v>
      </c>
      <c r="D14" s="435" t="s">
        <v>372</v>
      </c>
      <c r="E14" s="199">
        <v>4520</v>
      </c>
      <c r="F14" s="313"/>
      <c r="G14" s="313"/>
      <c r="H14" s="313"/>
      <c r="I14" s="313"/>
      <c r="J14" s="313"/>
      <c r="K14" s="459"/>
    </row>
    <row r="15" spans="1:11" s="235" customFormat="1" ht="18" customHeight="1" x14ac:dyDescent="0.15">
      <c r="A15" s="455" t="s">
        <v>1167</v>
      </c>
      <c r="B15" s="581" t="s">
        <v>653</v>
      </c>
      <c r="C15" s="197" t="s">
        <v>852</v>
      </c>
      <c r="D15" s="435" t="s">
        <v>595</v>
      </c>
      <c r="E15" s="199">
        <v>3900</v>
      </c>
      <c r="F15" s="313"/>
      <c r="G15" s="313"/>
      <c r="H15" s="313"/>
      <c r="I15" s="313"/>
      <c r="J15" s="313"/>
      <c r="K15" s="459"/>
    </row>
    <row r="16" spans="1:11" s="235" customFormat="1" ht="18" customHeight="1" x14ac:dyDescent="0.15">
      <c r="A16" s="455" t="s">
        <v>1163</v>
      </c>
      <c r="B16" s="581" t="s">
        <v>654</v>
      </c>
      <c r="C16" s="197" t="s">
        <v>853</v>
      </c>
      <c r="D16" s="435" t="s">
        <v>373</v>
      </c>
      <c r="E16" s="199">
        <v>30000</v>
      </c>
      <c r="F16" s="313"/>
      <c r="G16" s="313"/>
      <c r="H16" s="313"/>
      <c r="I16" s="313"/>
      <c r="J16" s="313"/>
      <c r="K16" s="459"/>
    </row>
    <row r="17" spans="1:11" s="235" customFormat="1" ht="18" customHeight="1" x14ac:dyDescent="0.15">
      <c r="A17" s="455" t="s">
        <v>1163</v>
      </c>
      <c r="B17" s="581" t="s">
        <v>655</v>
      </c>
      <c r="C17" s="197" t="s">
        <v>854</v>
      </c>
      <c r="D17" s="435" t="s">
        <v>375</v>
      </c>
      <c r="E17" s="199">
        <v>16280</v>
      </c>
      <c r="F17" s="313"/>
      <c r="G17" s="313"/>
      <c r="H17" s="313"/>
      <c r="I17" s="313"/>
      <c r="J17" s="313"/>
      <c r="K17" s="459"/>
    </row>
    <row r="18" spans="1:11" s="235" customFormat="1" ht="18" customHeight="1" x14ac:dyDescent="0.15">
      <c r="A18" s="455" t="s">
        <v>1163</v>
      </c>
      <c r="B18" s="581" t="s">
        <v>650</v>
      </c>
      <c r="C18" s="197" t="s">
        <v>793</v>
      </c>
      <c r="D18" s="435" t="s">
        <v>370</v>
      </c>
      <c r="E18" s="199"/>
      <c r="F18" s="313">
        <v>30000</v>
      </c>
      <c r="G18" s="313"/>
      <c r="H18" s="313"/>
      <c r="I18" s="313"/>
      <c r="J18" s="313"/>
      <c r="K18" s="459"/>
    </row>
    <row r="19" spans="1:11" s="235" customFormat="1" ht="18" customHeight="1" x14ac:dyDescent="0.15">
      <c r="A19" s="455" t="s">
        <v>1163</v>
      </c>
      <c r="B19" s="581" t="s">
        <v>651</v>
      </c>
      <c r="C19" s="197" t="s">
        <v>795</v>
      </c>
      <c r="D19" s="435" t="s">
        <v>371</v>
      </c>
      <c r="E19" s="199"/>
      <c r="F19" s="313">
        <v>30000</v>
      </c>
      <c r="G19" s="313"/>
      <c r="H19" s="313"/>
      <c r="I19" s="313"/>
      <c r="J19" s="313"/>
      <c r="K19" s="459"/>
    </row>
    <row r="20" spans="1:11" s="235" customFormat="1" ht="18" customHeight="1" thickBot="1" x14ac:dyDescent="0.2">
      <c r="A20" s="455" t="s">
        <v>1163</v>
      </c>
      <c r="B20" s="581" t="s">
        <v>652</v>
      </c>
      <c r="C20" s="197" t="s">
        <v>831</v>
      </c>
      <c r="D20" s="458" t="s">
        <v>372</v>
      </c>
      <c r="E20" s="462"/>
      <c r="F20" s="462">
        <v>20952</v>
      </c>
      <c r="G20" s="462"/>
      <c r="H20" s="463"/>
      <c r="I20" s="464"/>
      <c r="J20" s="464"/>
      <c r="K20" s="465"/>
    </row>
    <row r="21" spans="1:11" ht="28.5" customHeight="1" x14ac:dyDescent="0.15">
      <c r="A21" s="780" t="s">
        <v>151</v>
      </c>
      <c r="B21" s="780"/>
      <c r="C21" s="781"/>
      <c r="D21" s="781"/>
      <c r="E21" s="781"/>
      <c r="F21" s="781"/>
      <c r="G21" s="781"/>
      <c r="H21" s="781"/>
      <c r="I21" s="781"/>
      <c r="J21" s="781"/>
      <c r="K21" s="781"/>
    </row>
  </sheetData>
  <mergeCells count="13">
    <mergeCell ref="A1:D1"/>
    <mergeCell ref="A3:E3"/>
    <mergeCell ref="F3:I3"/>
    <mergeCell ref="E4:H4"/>
    <mergeCell ref="A2:K2"/>
    <mergeCell ref="A21:K21"/>
    <mergeCell ref="A4:A5"/>
    <mergeCell ref="B4:B5"/>
    <mergeCell ref="C4:C5"/>
    <mergeCell ref="D4:D5"/>
    <mergeCell ref="I4:I5"/>
    <mergeCell ref="J4:J5"/>
    <mergeCell ref="K4:K5"/>
  </mergeCells>
  <phoneticPr fontId="24" type="noConversion"/>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O58"/>
  <sheetViews>
    <sheetView zoomScaleNormal="100" workbookViewId="0">
      <selection activeCell="F13" sqref="F13"/>
    </sheetView>
  </sheetViews>
  <sheetFormatPr defaultColWidth="17.5" defaultRowHeight="39.950000000000003" customHeight="1" x14ac:dyDescent="0.15"/>
  <cols>
    <col min="1" max="1" width="5" style="466" bestFit="1" customWidth="1"/>
    <col min="2" max="2" width="13.875" style="466" customWidth="1"/>
    <col min="3" max="3" width="18" style="466" bestFit="1" customWidth="1"/>
    <col min="4" max="6" width="8.5" style="466" bestFit="1" customWidth="1"/>
    <col min="7" max="7" width="45.625" style="467" bestFit="1" customWidth="1"/>
    <col min="8" max="8" width="27.625" style="466" bestFit="1" customWidth="1"/>
    <col min="9" max="9" width="16.75" style="468" bestFit="1" customWidth="1"/>
    <col min="10" max="10" width="38" style="466" customWidth="1"/>
    <col min="11" max="11" width="10.5" style="469" bestFit="1" customWidth="1"/>
    <col min="12" max="12" width="12" style="469" customWidth="1"/>
    <col min="13" max="13" width="10.5" style="469" bestFit="1" customWidth="1"/>
    <col min="14" max="14" width="6.75" style="469" bestFit="1" customWidth="1"/>
    <col min="15" max="15" width="5" style="469" bestFit="1" customWidth="1"/>
    <col min="16" max="16384" width="17.5" style="466"/>
  </cols>
  <sheetData>
    <row r="1" spans="1:15" ht="21" customHeight="1" x14ac:dyDescent="0.15">
      <c r="A1" s="794" t="s">
        <v>152</v>
      </c>
      <c r="B1" s="794"/>
      <c r="C1" s="794"/>
    </row>
    <row r="2" spans="1:15" s="470" customFormat="1" ht="24.75" customHeight="1" x14ac:dyDescent="0.15">
      <c r="A2" s="795" t="s">
        <v>1157</v>
      </c>
      <c r="B2" s="795"/>
      <c r="C2" s="795"/>
      <c r="D2" s="795"/>
      <c r="E2" s="795"/>
      <c r="F2" s="795"/>
      <c r="G2" s="795"/>
      <c r="H2" s="795"/>
      <c r="I2" s="795"/>
      <c r="J2" s="795"/>
      <c r="K2" s="795"/>
      <c r="L2" s="795"/>
      <c r="M2" s="795"/>
      <c r="N2" s="795"/>
      <c r="O2" s="795"/>
    </row>
    <row r="3" spans="1:15" s="470" customFormat="1" ht="17.25" customHeight="1" thickBot="1" x14ac:dyDescent="0.2">
      <c r="A3" s="797" t="s">
        <v>1125</v>
      </c>
      <c r="B3" s="797"/>
      <c r="C3" s="797"/>
      <c r="D3" s="797"/>
      <c r="E3" s="797"/>
      <c r="F3" s="797"/>
      <c r="G3" s="797"/>
      <c r="H3" s="207"/>
      <c r="I3" s="208" t="s">
        <v>153</v>
      </c>
      <c r="J3" s="471"/>
      <c r="N3" s="796" t="s">
        <v>1156</v>
      </c>
      <c r="O3" s="796"/>
    </row>
    <row r="4" spans="1:15" s="475" customFormat="1" ht="27.75" customHeight="1" x14ac:dyDescent="0.15">
      <c r="A4" s="472" t="s">
        <v>24</v>
      </c>
      <c r="B4" s="473" t="s">
        <v>113</v>
      </c>
      <c r="C4" s="473" t="s">
        <v>154</v>
      </c>
      <c r="D4" s="473" t="s">
        <v>1151</v>
      </c>
      <c r="E4" s="473" t="s">
        <v>155</v>
      </c>
      <c r="F4" s="473" t="s">
        <v>156</v>
      </c>
      <c r="G4" s="473" t="s">
        <v>157</v>
      </c>
      <c r="H4" s="473" t="s">
        <v>158</v>
      </c>
      <c r="I4" s="473" t="s">
        <v>159</v>
      </c>
      <c r="J4" s="473" t="s">
        <v>160</v>
      </c>
      <c r="K4" s="473" t="s">
        <v>161</v>
      </c>
      <c r="L4" s="473" t="s">
        <v>1155</v>
      </c>
      <c r="M4" s="473" t="s">
        <v>162</v>
      </c>
      <c r="N4" s="473" t="s">
        <v>163</v>
      </c>
      <c r="O4" s="474" t="s">
        <v>164</v>
      </c>
    </row>
    <row r="5" spans="1:15" s="209" customFormat="1" ht="18" customHeight="1" x14ac:dyDescent="0.15">
      <c r="A5" s="476">
        <v>1</v>
      </c>
      <c r="B5" s="477" t="s">
        <v>1149</v>
      </c>
      <c r="C5" s="477" t="s">
        <v>196</v>
      </c>
      <c r="D5" s="478">
        <v>20190805</v>
      </c>
      <c r="E5" s="478">
        <v>20191023</v>
      </c>
      <c r="F5" s="479">
        <v>20201112</v>
      </c>
      <c r="G5" s="480" t="s">
        <v>197</v>
      </c>
      <c r="H5" s="481" t="s">
        <v>249</v>
      </c>
      <c r="I5" s="479" t="s">
        <v>198</v>
      </c>
      <c r="J5" s="496" t="s">
        <v>197</v>
      </c>
      <c r="K5" s="482">
        <v>29.1</v>
      </c>
      <c r="L5" s="483">
        <v>29.1</v>
      </c>
      <c r="M5" s="503">
        <f>K5-L5</f>
        <v>0</v>
      </c>
      <c r="N5" s="484" t="s">
        <v>199</v>
      </c>
      <c r="O5" s="485"/>
    </row>
    <row r="6" spans="1:15" s="209" customFormat="1" ht="18" customHeight="1" x14ac:dyDescent="0.15">
      <c r="A6" s="476">
        <v>2</v>
      </c>
      <c r="B6" s="477" t="s">
        <v>1148</v>
      </c>
      <c r="C6" s="477" t="s">
        <v>200</v>
      </c>
      <c r="D6" s="478">
        <v>20190813</v>
      </c>
      <c r="E6" s="478">
        <v>20201110</v>
      </c>
      <c r="F6" s="479">
        <v>20211115</v>
      </c>
      <c r="G6" s="480" t="s">
        <v>201</v>
      </c>
      <c r="H6" s="481" t="s">
        <v>202</v>
      </c>
      <c r="I6" s="479" t="s">
        <v>198</v>
      </c>
      <c r="J6" s="496" t="s">
        <v>203</v>
      </c>
      <c r="K6" s="486">
        <v>197.83500000000001</v>
      </c>
      <c r="L6" s="483">
        <v>197.83500000000001</v>
      </c>
      <c r="M6" s="503">
        <f t="shared" ref="M6:M19" si="0">K6-L6</f>
        <v>0</v>
      </c>
      <c r="N6" s="484" t="s">
        <v>231</v>
      </c>
      <c r="O6" s="485"/>
    </row>
    <row r="7" spans="1:15" s="209" customFormat="1" ht="18" customHeight="1" x14ac:dyDescent="0.15">
      <c r="A7" s="476">
        <v>3</v>
      </c>
      <c r="B7" s="479">
        <v>1302</v>
      </c>
      <c r="C7" s="500" t="s">
        <v>223</v>
      </c>
      <c r="D7" s="478">
        <v>20190826</v>
      </c>
      <c r="E7" s="479">
        <v>20191106</v>
      </c>
      <c r="F7" s="479">
        <v>20191203</v>
      </c>
      <c r="G7" s="480" t="s">
        <v>204</v>
      </c>
      <c r="H7" s="481" t="s">
        <v>165</v>
      </c>
      <c r="I7" s="479" t="s">
        <v>198</v>
      </c>
      <c r="J7" s="496" t="s">
        <v>224</v>
      </c>
      <c r="K7" s="486">
        <v>39.701999999999998</v>
      </c>
      <c r="L7" s="483">
        <v>39.701999999999998</v>
      </c>
      <c r="M7" s="503">
        <f t="shared" si="0"/>
        <v>0</v>
      </c>
      <c r="N7" s="484" t="s">
        <v>232</v>
      </c>
      <c r="O7" s="485"/>
    </row>
    <row r="8" spans="1:15" s="209" customFormat="1" ht="18" customHeight="1" x14ac:dyDescent="0.15">
      <c r="A8" s="476">
        <v>4</v>
      </c>
      <c r="B8" s="479">
        <v>1301</v>
      </c>
      <c r="C8" s="477" t="s">
        <v>855</v>
      </c>
      <c r="D8" s="478">
        <v>20191009</v>
      </c>
      <c r="E8" s="487">
        <v>20191216</v>
      </c>
      <c r="F8" s="487">
        <v>20211111</v>
      </c>
      <c r="G8" s="488" t="s">
        <v>205</v>
      </c>
      <c r="H8" s="481" t="s">
        <v>202</v>
      </c>
      <c r="I8" s="479" t="s">
        <v>198</v>
      </c>
      <c r="J8" s="501" t="s">
        <v>856</v>
      </c>
      <c r="K8" s="489">
        <v>88.973500000000001</v>
      </c>
      <c r="L8" s="483">
        <v>88.973500000000001</v>
      </c>
      <c r="M8" s="503">
        <f t="shared" si="0"/>
        <v>0</v>
      </c>
      <c r="N8" s="484" t="s">
        <v>857</v>
      </c>
      <c r="O8" s="499"/>
    </row>
    <row r="9" spans="1:15" s="209" customFormat="1" ht="18" customHeight="1" x14ac:dyDescent="0.15">
      <c r="A9" s="476">
        <v>5</v>
      </c>
      <c r="B9" s="479" t="s">
        <v>858</v>
      </c>
      <c r="C9" s="477" t="s">
        <v>859</v>
      </c>
      <c r="D9" s="478">
        <v>20191029</v>
      </c>
      <c r="E9" s="479">
        <v>20200425</v>
      </c>
      <c r="F9" s="479">
        <v>20201027</v>
      </c>
      <c r="G9" s="480" t="s">
        <v>206</v>
      </c>
      <c r="H9" s="481" t="s">
        <v>207</v>
      </c>
      <c r="I9" s="479" t="s">
        <v>860</v>
      </c>
      <c r="J9" s="496" t="s">
        <v>206</v>
      </c>
      <c r="K9" s="482">
        <v>44</v>
      </c>
      <c r="L9" s="483">
        <f>K9*0.95</f>
        <v>41.8</v>
      </c>
      <c r="M9" s="503">
        <f t="shared" si="0"/>
        <v>2.2000000000000028</v>
      </c>
      <c r="N9" s="490" t="s">
        <v>861</v>
      </c>
      <c r="O9" s="491" t="s">
        <v>1159</v>
      </c>
    </row>
    <row r="10" spans="1:15" s="209" customFormat="1" ht="18" customHeight="1" x14ac:dyDescent="0.15">
      <c r="A10" s="476">
        <v>6</v>
      </c>
      <c r="B10" s="479" t="s">
        <v>862</v>
      </c>
      <c r="C10" s="477" t="s">
        <v>863</v>
      </c>
      <c r="D10" s="478">
        <v>20191029</v>
      </c>
      <c r="E10" s="479">
        <v>20121210</v>
      </c>
      <c r="F10" s="479">
        <v>20191213</v>
      </c>
      <c r="G10" s="480" t="s">
        <v>208</v>
      </c>
      <c r="H10" s="481" t="s">
        <v>209</v>
      </c>
      <c r="I10" s="479" t="s">
        <v>198</v>
      </c>
      <c r="J10" s="496" t="s">
        <v>208</v>
      </c>
      <c r="K10" s="482">
        <v>7.952</v>
      </c>
      <c r="L10" s="483">
        <v>7.952</v>
      </c>
      <c r="M10" s="503">
        <f t="shared" si="0"/>
        <v>0</v>
      </c>
      <c r="N10" s="479" t="s">
        <v>864</v>
      </c>
      <c r="O10" s="491"/>
    </row>
    <row r="11" spans="1:15" s="209" customFormat="1" ht="18" customHeight="1" x14ac:dyDescent="0.15">
      <c r="A11" s="476">
        <v>7</v>
      </c>
      <c r="B11" s="479">
        <v>4201</v>
      </c>
      <c r="C11" s="477" t="s">
        <v>865</v>
      </c>
      <c r="D11" s="478">
        <v>20191225</v>
      </c>
      <c r="E11" s="479">
        <v>20191227</v>
      </c>
      <c r="F11" s="479">
        <v>20211029</v>
      </c>
      <c r="G11" s="492" t="s">
        <v>210</v>
      </c>
      <c r="H11" s="481" t="s">
        <v>211</v>
      </c>
      <c r="I11" s="484" t="s">
        <v>866</v>
      </c>
      <c r="J11" s="481" t="s">
        <v>867</v>
      </c>
      <c r="K11" s="482">
        <v>107</v>
      </c>
      <c r="L11" s="483">
        <v>107</v>
      </c>
      <c r="M11" s="503">
        <f t="shared" si="0"/>
        <v>0</v>
      </c>
      <c r="N11" s="479" t="s">
        <v>868</v>
      </c>
      <c r="O11" s="491"/>
    </row>
    <row r="12" spans="1:15" s="209" customFormat="1" ht="18" customHeight="1" x14ac:dyDescent="0.15">
      <c r="A12" s="476">
        <v>8</v>
      </c>
      <c r="B12" s="479" t="s">
        <v>869</v>
      </c>
      <c r="C12" s="477" t="s">
        <v>870</v>
      </c>
      <c r="D12" s="478">
        <v>20191206</v>
      </c>
      <c r="E12" s="479">
        <v>20200425</v>
      </c>
      <c r="F12" s="479">
        <v>20201103</v>
      </c>
      <c r="G12" s="480" t="s">
        <v>1152</v>
      </c>
      <c r="H12" s="481" t="s">
        <v>1154</v>
      </c>
      <c r="I12" s="479" t="s">
        <v>871</v>
      </c>
      <c r="J12" s="496" t="s">
        <v>872</v>
      </c>
      <c r="K12" s="482">
        <v>213.286</v>
      </c>
      <c r="L12" s="483">
        <v>213.286</v>
      </c>
      <c r="M12" s="503">
        <f t="shared" si="0"/>
        <v>0</v>
      </c>
      <c r="N12" s="479" t="s">
        <v>873</v>
      </c>
      <c r="O12" s="491"/>
    </row>
    <row r="13" spans="1:15" s="209" customFormat="1" ht="18" customHeight="1" x14ac:dyDescent="0.15">
      <c r="A13" s="476">
        <v>9</v>
      </c>
      <c r="B13" s="479" t="s">
        <v>858</v>
      </c>
      <c r="C13" s="477" t="s">
        <v>874</v>
      </c>
      <c r="D13" s="478">
        <v>20191206</v>
      </c>
      <c r="E13" s="479">
        <v>20200425</v>
      </c>
      <c r="F13" s="479">
        <v>20211020</v>
      </c>
      <c r="G13" s="480" t="s">
        <v>212</v>
      </c>
      <c r="H13" s="481" t="s">
        <v>213</v>
      </c>
      <c r="I13" s="479" t="s">
        <v>860</v>
      </c>
      <c r="J13" s="496" t="s">
        <v>228</v>
      </c>
      <c r="K13" s="482">
        <v>108.5</v>
      </c>
      <c r="L13" s="483">
        <v>108.5</v>
      </c>
      <c r="M13" s="503">
        <f t="shared" si="0"/>
        <v>0</v>
      </c>
      <c r="N13" s="479" t="s">
        <v>233</v>
      </c>
      <c r="O13" s="491"/>
    </row>
    <row r="14" spans="1:15" ht="18" customHeight="1" x14ac:dyDescent="0.15">
      <c r="A14" s="476">
        <v>10</v>
      </c>
      <c r="B14" s="479" t="s">
        <v>225</v>
      </c>
      <c r="C14" s="477" t="s">
        <v>229</v>
      </c>
      <c r="D14" s="478">
        <v>20191206</v>
      </c>
      <c r="E14" s="479">
        <v>20200425</v>
      </c>
      <c r="F14" s="479">
        <v>20201027</v>
      </c>
      <c r="G14" s="480" t="s">
        <v>214</v>
      </c>
      <c r="H14" s="481" t="s">
        <v>215</v>
      </c>
      <c r="I14" s="479" t="s">
        <v>226</v>
      </c>
      <c r="J14" s="496" t="s">
        <v>230</v>
      </c>
      <c r="K14" s="482">
        <v>59.568800000000003</v>
      </c>
      <c r="L14" s="483">
        <f>K14*0.95</f>
        <v>56.590359999999997</v>
      </c>
      <c r="M14" s="503">
        <f t="shared" si="0"/>
        <v>2.9784400000000062</v>
      </c>
      <c r="N14" s="479" t="s">
        <v>227</v>
      </c>
      <c r="O14" s="491" t="s">
        <v>1159</v>
      </c>
    </row>
    <row r="15" spans="1:15" ht="18" customHeight="1" x14ac:dyDescent="0.15">
      <c r="A15" s="476">
        <v>11</v>
      </c>
      <c r="B15" s="479" t="s">
        <v>225</v>
      </c>
      <c r="C15" s="477" t="s">
        <v>1150</v>
      </c>
      <c r="D15" s="478">
        <v>20200414</v>
      </c>
      <c r="E15" s="479">
        <v>20200522</v>
      </c>
      <c r="F15" s="479">
        <v>20201027</v>
      </c>
      <c r="G15" s="493" t="s">
        <v>216</v>
      </c>
      <c r="H15" s="481" t="s">
        <v>209</v>
      </c>
      <c r="I15" s="490" t="s">
        <v>226</v>
      </c>
      <c r="J15" s="495" t="s">
        <v>875</v>
      </c>
      <c r="K15" s="482">
        <v>8.75</v>
      </c>
      <c r="L15" s="483">
        <v>8.75</v>
      </c>
      <c r="M15" s="503">
        <f t="shared" si="0"/>
        <v>0</v>
      </c>
      <c r="N15" s="479" t="s">
        <v>876</v>
      </c>
      <c r="O15" s="491"/>
    </row>
    <row r="16" spans="1:15" ht="23.25" customHeight="1" x14ac:dyDescent="0.15">
      <c r="A16" s="476">
        <v>12</v>
      </c>
      <c r="B16" s="479" t="s">
        <v>877</v>
      </c>
      <c r="C16" s="477" t="s">
        <v>878</v>
      </c>
      <c r="D16" s="478">
        <v>20200415</v>
      </c>
      <c r="E16" s="479">
        <v>20200818</v>
      </c>
      <c r="F16" s="479">
        <v>20210228</v>
      </c>
      <c r="G16" s="480" t="s">
        <v>217</v>
      </c>
      <c r="H16" s="481" t="s">
        <v>218</v>
      </c>
      <c r="I16" s="479" t="s">
        <v>198</v>
      </c>
      <c r="J16" s="496" t="s">
        <v>879</v>
      </c>
      <c r="K16" s="482">
        <v>44.5</v>
      </c>
      <c r="L16" s="483">
        <f>44.5-2.225</f>
        <v>42.274999999999999</v>
      </c>
      <c r="M16" s="503">
        <f t="shared" si="0"/>
        <v>2.2250000000000014</v>
      </c>
      <c r="N16" s="479" t="s">
        <v>880</v>
      </c>
      <c r="O16" s="491" t="s">
        <v>1159</v>
      </c>
    </row>
    <row r="17" spans="1:15" ht="18" customHeight="1" x14ac:dyDescent="0.15">
      <c r="A17" s="476">
        <v>13</v>
      </c>
      <c r="B17" s="479" t="s">
        <v>881</v>
      </c>
      <c r="C17" s="477" t="s">
        <v>882</v>
      </c>
      <c r="D17" s="478">
        <v>20200825</v>
      </c>
      <c r="E17" s="479">
        <v>20201015</v>
      </c>
      <c r="F17" s="479">
        <v>20211029</v>
      </c>
      <c r="G17" s="480" t="s">
        <v>1153</v>
      </c>
      <c r="H17" s="481" t="s">
        <v>219</v>
      </c>
      <c r="I17" s="479" t="s">
        <v>883</v>
      </c>
      <c r="J17" s="496" t="s">
        <v>884</v>
      </c>
      <c r="K17" s="482">
        <v>83.594099999999997</v>
      </c>
      <c r="L17" s="483">
        <v>83.594099999999997</v>
      </c>
      <c r="M17" s="503">
        <f t="shared" si="0"/>
        <v>0</v>
      </c>
      <c r="N17" s="479" t="s">
        <v>885</v>
      </c>
      <c r="O17" s="491"/>
    </row>
    <row r="18" spans="1:15" ht="18" customHeight="1" x14ac:dyDescent="0.15">
      <c r="A18" s="476">
        <v>14</v>
      </c>
      <c r="B18" s="479">
        <v>1303</v>
      </c>
      <c r="C18" s="477" t="s">
        <v>886</v>
      </c>
      <c r="D18" s="478">
        <v>20200831</v>
      </c>
      <c r="E18" s="479">
        <v>20200831</v>
      </c>
      <c r="F18" s="479">
        <v>20211029</v>
      </c>
      <c r="G18" s="494" t="s">
        <v>1146</v>
      </c>
      <c r="H18" s="495" t="s">
        <v>220</v>
      </c>
      <c r="I18" s="479" t="s">
        <v>198</v>
      </c>
      <c r="J18" s="502" t="s">
        <v>1147</v>
      </c>
      <c r="K18" s="482">
        <v>29.5015</v>
      </c>
      <c r="L18" s="483">
        <v>29.5015</v>
      </c>
      <c r="M18" s="503">
        <f t="shared" si="0"/>
        <v>0</v>
      </c>
      <c r="N18" s="479" t="s">
        <v>887</v>
      </c>
      <c r="O18" s="491"/>
    </row>
    <row r="19" spans="1:15" ht="18" customHeight="1" x14ac:dyDescent="0.15">
      <c r="A19" s="476">
        <v>15</v>
      </c>
      <c r="B19" s="479" t="s">
        <v>881</v>
      </c>
      <c r="C19" s="477" t="s">
        <v>888</v>
      </c>
      <c r="D19" s="478">
        <v>20200915</v>
      </c>
      <c r="E19" s="479">
        <v>20210205</v>
      </c>
      <c r="F19" s="479">
        <v>20211025</v>
      </c>
      <c r="G19" s="480" t="s">
        <v>221</v>
      </c>
      <c r="H19" s="496" t="s">
        <v>222</v>
      </c>
      <c r="I19" s="479"/>
      <c r="J19" s="496" t="s">
        <v>889</v>
      </c>
      <c r="K19" s="482">
        <v>95.18</v>
      </c>
      <c r="L19" s="483">
        <v>95.18</v>
      </c>
      <c r="M19" s="503">
        <f t="shared" si="0"/>
        <v>0</v>
      </c>
      <c r="N19" s="479" t="s">
        <v>890</v>
      </c>
      <c r="O19" s="491"/>
    </row>
    <row r="20" spans="1:15" s="209" customFormat="1" ht="18" customHeight="1" thickBot="1" x14ac:dyDescent="0.2">
      <c r="A20" s="798" t="s">
        <v>1</v>
      </c>
      <c r="B20" s="799"/>
      <c r="C20" s="799"/>
      <c r="D20" s="799"/>
      <c r="E20" s="799"/>
      <c r="F20" s="799"/>
      <c r="G20" s="799"/>
      <c r="H20" s="799"/>
      <c r="I20" s="799"/>
      <c r="J20" s="800"/>
      <c r="K20" s="504">
        <f>SUM(K5:K19)</f>
        <v>1157.4429000000002</v>
      </c>
      <c r="L20" s="504">
        <f>SUM(L5:L19)</f>
        <v>1150.0394600000002</v>
      </c>
      <c r="M20" s="504">
        <f>SUM(M5:M19)</f>
        <v>7.4034400000000105</v>
      </c>
      <c r="N20" s="497"/>
      <c r="O20" s="498"/>
    </row>
    <row r="21" spans="1:15" ht="12" x14ac:dyDescent="0.15">
      <c r="A21" s="801"/>
      <c r="B21" s="801"/>
      <c r="C21" s="801"/>
      <c r="D21" s="801"/>
      <c r="E21" s="801"/>
      <c r="F21" s="801"/>
      <c r="G21" s="801"/>
      <c r="H21" s="801"/>
      <c r="I21" s="801"/>
      <c r="J21" s="801"/>
      <c r="K21" s="801"/>
      <c r="L21" s="466"/>
      <c r="M21" s="466"/>
      <c r="N21" s="466"/>
    </row>
    <row r="22" spans="1:15" ht="12" x14ac:dyDescent="0.15">
      <c r="A22" s="802" t="s">
        <v>166</v>
      </c>
      <c r="B22" s="802"/>
      <c r="C22" s="802"/>
      <c r="D22" s="802"/>
      <c r="E22" s="802"/>
      <c r="F22" s="802"/>
      <c r="G22" s="802"/>
      <c r="H22" s="802"/>
      <c r="I22" s="802"/>
      <c r="J22" s="802"/>
      <c r="K22" s="802"/>
      <c r="L22" s="466"/>
      <c r="M22" s="466"/>
      <c r="N22" s="466"/>
    </row>
    <row r="23" spans="1:15" ht="12" x14ac:dyDescent="0.15">
      <c r="A23" s="793" t="s">
        <v>167</v>
      </c>
      <c r="B23" s="793"/>
      <c r="C23" s="793"/>
      <c r="D23" s="793"/>
      <c r="E23" s="793"/>
      <c r="F23" s="793"/>
      <c r="G23" s="793"/>
      <c r="H23" s="793"/>
      <c r="I23" s="793"/>
      <c r="J23" s="793"/>
      <c r="K23" s="793"/>
      <c r="L23" s="466"/>
      <c r="M23" s="466"/>
      <c r="N23" s="466"/>
    </row>
    <row r="24" spans="1:15" ht="12" x14ac:dyDescent="0.15">
      <c r="A24" s="793" t="s">
        <v>168</v>
      </c>
      <c r="B24" s="793"/>
      <c r="C24" s="793"/>
      <c r="D24" s="793"/>
      <c r="E24" s="793"/>
      <c r="F24" s="793"/>
      <c r="G24" s="793"/>
      <c r="H24" s="793"/>
      <c r="I24" s="793"/>
      <c r="J24" s="793"/>
      <c r="K24" s="793"/>
      <c r="L24" s="466"/>
      <c r="M24" s="466"/>
      <c r="N24" s="466"/>
    </row>
    <row r="25" spans="1:15" ht="12" x14ac:dyDescent="0.15">
      <c r="A25" s="793" t="s">
        <v>169</v>
      </c>
      <c r="B25" s="793"/>
      <c r="C25" s="793"/>
      <c r="D25" s="793"/>
      <c r="E25" s="793"/>
      <c r="F25" s="793"/>
      <c r="G25" s="793"/>
      <c r="H25" s="793"/>
      <c r="I25" s="793"/>
      <c r="J25" s="793"/>
      <c r="K25" s="793"/>
      <c r="L25" s="466"/>
      <c r="M25" s="466"/>
      <c r="N25" s="466"/>
    </row>
    <row r="26" spans="1:15" ht="12" x14ac:dyDescent="0.15">
      <c r="A26" s="793" t="s">
        <v>170</v>
      </c>
      <c r="B26" s="793"/>
      <c r="C26" s="793"/>
      <c r="D26" s="793"/>
      <c r="E26" s="793"/>
      <c r="F26" s="793"/>
      <c r="G26" s="793"/>
      <c r="H26" s="793"/>
      <c r="I26" s="793"/>
      <c r="J26" s="793"/>
      <c r="K26" s="793"/>
      <c r="L26" s="466"/>
      <c r="M26" s="466"/>
      <c r="N26" s="466"/>
    </row>
    <row r="27" spans="1:15" ht="12" x14ac:dyDescent="0.15">
      <c r="A27" s="793"/>
      <c r="B27" s="793"/>
      <c r="C27" s="793"/>
      <c r="D27" s="793"/>
      <c r="E27" s="793"/>
      <c r="F27" s="793"/>
      <c r="G27" s="793"/>
      <c r="H27" s="793"/>
      <c r="I27" s="793"/>
      <c r="J27" s="793"/>
      <c r="K27" s="793"/>
      <c r="L27" s="466"/>
      <c r="M27" s="466"/>
      <c r="N27" s="466"/>
    </row>
    <row r="28" spans="1:15" ht="12" x14ac:dyDescent="0.15">
      <c r="A28" s="793"/>
      <c r="B28" s="793"/>
      <c r="C28" s="793"/>
      <c r="D28" s="793"/>
      <c r="E28" s="793"/>
      <c r="F28" s="793"/>
      <c r="G28" s="793"/>
      <c r="H28" s="793"/>
      <c r="I28" s="793"/>
      <c r="J28" s="793"/>
      <c r="K28" s="793"/>
      <c r="L28" s="466"/>
      <c r="M28" s="466"/>
      <c r="N28" s="466"/>
    </row>
    <row r="29" spans="1:15" ht="17.45" customHeight="1" x14ac:dyDescent="0.15">
      <c r="A29" s="793"/>
      <c r="B29" s="793"/>
      <c r="C29" s="793"/>
      <c r="D29" s="793"/>
      <c r="E29" s="793"/>
      <c r="F29" s="793"/>
      <c r="G29" s="793"/>
      <c r="H29" s="793"/>
      <c r="I29" s="793"/>
      <c r="J29" s="793"/>
      <c r="K29" s="793"/>
      <c r="L29" s="466"/>
      <c r="M29" s="466"/>
      <c r="N29" s="466"/>
      <c r="O29" s="466"/>
    </row>
    <row r="30" spans="1:15" ht="17.45" customHeight="1" x14ac:dyDescent="0.15">
      <c r="A30" s="793"/>
      <c r="B30" s="793"/>
      <c r="C30" s="793"/>
      <c r="D30" s="793"/>
      <c r="E30" s="793"/>
      <c r="F30" s="793"/>
      <c r="G30" s="793"/>
      <c r="H30" s="793"/>
      <c r="I30" s="793"/>
      <c r="J30" s="793"/>
      <c r="K30" s="793"/>
      <c r="L30" s="466"/>
      <c r="M30" s="466"/>
      <c r="N30" s="466"/>
      <c r="O30" s="466"/>
    </row>
    <row r="31" spans="1:15" ht="17.45" customHeight="1" x14ac:dyDescent="0.15">
      <c r="A31" s="793"/>
      <c r="B31" s="793"/>
      <c r="C31" s="793"/>
      <c r="D31" s="793"/>
      <c r="E31" s="793"/>
      <c r="F31" s="793"/>
      <c r="G31" s="793"/>
      <c r="H31" s="793"/>
      <c r="I31" s="793"/>
      <c r="J31" s="793"/>
      <c r="K31" s="793"/>
      <c r="L31" s="466"/>
      <c r="M31" s="466"/>
      <c r="N31" s="466"/>
      <c r="O31" s="466"/>
    </row>
    <row r="32" spans="1:15" ht="17.45" customHeight="1" x14ac:dyDescent="0.15">
      <c r="A32" s="793"/>
      <c r="B32" s="793"/>
      <c r="C32" s="793"/>
      <c r="D32" s="793"/>
      <c r="E32" s="793"/>
      <c r="F32" s="793"/>
      <c r="G32" s="793"/>
      <c r="H32" s="793"/>
      <c r="I32" s="793"/>
      <c r="J32" s="793"/>
      <c r="K32" s="793"/>
      <c r="L32" s="466"/>
      <c r="M32" s="466"/>
      <c r="N32" s="466"/>
      <c r="O32" s="466"/>
    </row>
    <row r="33" spans="1:15" ht="17.45" customHeight="1" x14ac:dyDescent="0.15">
      <c r="A33" s="793"/>
      <c r="B33" s="793"/>
      <c r="C33" s="793"/>
      <c r="D33" s="793"/>
      <c r="E33" s="793"/>
      <c r="F33" s="793"/>
      <c r="G33" s="793"/>
      <c r="H33" s="793"/>
      <c r="I33" s="793"/>
      <c r="J33" s="793"/>
      <c r="K33" s="793"/>
      <c r="L33" s="466"/>
      <c r="M33" s="466"/>
      <c r="N33" s="466"/>
      <c r="O33" s="466"/>
    </row>
    <row r="34" spans="1:15" ht="17.45" customHeight="1" x14ac:dyDescent="0.15">
      <c r="A34" s="793"/>
      <c r="B34" s="793"/>
      <c r="C34" s="793"/>
      <c r="D34" s="793"/>
      <c r="E34" s="793"/>
      <c r="F34" s="793"/>
      <c r="G34" s="793"/>
      <c r="H34" s="793"/>
      <c r="I34" s="793"/>
      <c r="J34" s="793"/>
      <c r="K34" s="793"/>
      <c r="L34" s="466"/>
      <c r="M34" s="466"/>
      <c r="N34" s="466"/>
      <c r="O34" s="466"/>
    </row>
    <row r="35" spans="1:15" ht="17.45" customHeight="1" x14ac:dyDescent="0.15">
      <c r="A35" s="793"/>
      <c r="B35" s="793"/>
      <c r="C35" s="793"/>
      <c r="D35" s="793"/>
      <c r="E35" s="793"/>
      <c r="F35" s="793"/>
      <c r="G35" s="793"/>
      <c r="H35" s="793"/>
      <c r="I35" s="793"/>
      <c r="J35" s="793"/>
      <c r="K35" s="793"/>
      <c r="L35" s="466"/>
      <c r="M35" s="466"/>
      <c r="N35" s="466"/>
      <c r="O35" s="466"/>
    </row>
    <row r="36" spans="1:15" ht="17.45" customHeight="1" x14ac:dyDescent="0.15">
      <c r="A36" s="793"/>
      <c r="B36" s="793"/>
      <c r="C36" s="793"/>
      <c r="D36" s="793"/>
      <c r="E36" s="793"/>
      <c r="F36" s="793"/>
      <c r="G36" s="793"/>
      <c r="H36" s="793"/>
      <c r="I36" s="793"/>
      <c r="J36" s="793"/>
      <c r="K36" s="793"/>
      <c r="L36" s="466"/>
      <c r="M36" s="466"/>
      <c r="N36" s="466"/>
      <c r="O36" s="466"/>
    </row>
    <row r="37" spans="1:15" ht="17.45" customHeight="1" x14ac:dyDescent="0.15">
      <c r="A37" s="793"/>
      <c r="B37" s="793"/>
      <c r="C37" s="793"/>
      <c r="D37" s="793"/>
      <c r="E37" s="793"/>
      <c r="F37" s="793"/>
      <c r="G37" s="793"/>
      <c r="H37" s="793"/>
      <c r="I37" s="793"/>
      <c r="J37" s="793"/>
      <c r="K37" s="793"/>
      <c r="L37" s="466"/>
      <c r="M37" s="466"/>
      <c r="N37" s="466"/>
      <c r="O37" s="466"/>
    </row>
    <row r="38" spans="1:15" ht="17.45" customHeight="1" x14ac:dyDescent="0.15">
      <c r="A38" s="793"/>
      <c r="B38" s="793"/>
      <c r="C38" s="793"/>
      <c r="D38" s="793"/>
      <c r="E38" s="793"/>
      <c r="F38" s="793"/>
      <c r="G38" s="793"/>
      <c r="H38" s="793"/>
      <c r="I38" s="793"/>
      <c r="J38" s="793"/>
      <c r="K38" s="793"/>
      <c r="L38" s="466"/>
      <c r="M38" s="466"/>
      <c r="N38" s="466"/>
      <c r="O38" s="466"/>
    </row>
    <row r="39" spans="1:15" ht="17.45" customHeight="1" x14ac:dyDescent="0.15">
      <c r="A39" s="793"/>
      <c r="B39" s="793"/>
      <c r="C39" s="793"/>
      <c r="D39" s="793"/>
      <c r="E39" s="793"/>
      <c r="F39" s="793"/>
      <c r="G39" s="793"/>
      <c r="H39" s="793"/>
      <c r="I39" s="793"/>
      <c r="J39" s="793"/>
      <c r="K39" s="793"/>
      <c r="L39" s="466"/>
      <c r="M39" s="466"/>
      <c r="N39" s="466"/>
      <c r="O39" s="466"/>
    </row>
    <row r="40" spans="1:15" ht="17.45" customHeight="1" x14ac:dyDescent="0.15">
      <c r="A40" s="793"/>
      <c r="B40" s="793"/>
      <c r="C40" s="793"/>
      <c r="D40" s="793"/>
      <c r="E40" s="793"/>
      <c r="F40" s="793"/>
      <c r="G40" s="793"/>
      <c r="H40" s="793"/>
      <c r="I40" s="793"/>
      <c r="J40" s="793"/>
      <c r="K40" s="793"/>
      <c r="L40" s="466"/>
      <c r="M40" s="466"/>
      <c r="N40" s="466"/>
      <c r="O40" s="466"/>
    </row>
    <row r="41" spans="1:15" ht="17.45" customHeight="1" x14ac:dyDescent="0.15">
      <c r="A41" s="793"/>
      <c r="B41" s="793"/>
      <c r="C41" s="793"/>
      <c r="D41" s="793"/>
      <c r="E41" s="793"/>
      <c r="F41" s="793"/>
      <c r="G41" s="793"/>
      <c r="H41" s="793"/>
      <c r="I41" s="793"/>
      <c r="J41" s="793"/>
      <c r="K41" s="793"/>
      <c r="L41" s="466"/>
      <c r="M41" s="466"/>
      <c r="N41" s="466"/>
      <c r="O41" s="466"/>
    </row>
    <row r="42" spans="1:15" ht="17.45" customHeight="1" x14ac:dyDescent="0.15">
      <c r="A42" s="793"/>
      <c r="B42" s="793"/>
      <c r="C42" s="793"/>
      <c r="D42" s="793"/>
      <c r="E42" s="793"/>
      <c r="F42" s="793"/>
      <c r="G42" s="793"/>
      <c r="H42" s="793"/>
      <c r="I42" s="793"/>
      <c r="J42" s="793"/>
      <c r="K42" s="793"/>
      <c r="L42" s="466"/>
      <c r="M42" s="466"/>
      <c r="N42" s="466"/>
      <c r="O42" s="466"/>
    </row>
    <row r="43" spans="1:15" ht="17.45" customHeight="1" x14ac:dyDescent="0.15">
      <c r="A43" s="793"/>
      <c r="B43" s="793"/>
      <c r="C43" s="793"/>
      <c r="D43" s="793"/>
      <c r="E43" s="793"/>
      <c r="F43" s="793"/>
      <c r="G43" s="793"/>
      <c r="H43" s="793"/>
      <c r="I43" s="793"/>
      <c r="J43" s="793"/>
      <c r="K43" s="793"/>
      <c r="L43" s="466"/>
      <c r="M43" s="466"/>
      <c r="N43" s="466"/>
      <c r="O43" s="466"/>
    </row>
    <row r="44" spans="1:15" ht="17.45" customHeight="1" x14ac:dyDescent="0.15">
      <c r="A44" s="793"/>
      <c r="B44" s="793"/>
      <c r="C44" s="793"/>
      <c r="D44" s="793"/>
      <c r="E44" s="793"/>
      <c r="F44" s="793"/>
      <c r="G44" s="793"/>
      <c r="H44" s="793"/>
      <c r="I44" s="793"/>
      <c r="J44" s="793"/>
      <c r="K44" s="793"/>
      <c r="L44" s="466"/>
      <c r="M44" s="466"/>
      <c r="N44" s="466"/>
      <c r="O44" s="466"/>
    </row>
    <row r="45" spans="1:15" ht="17.45" customHeight="1" x14ac:dyDescent="0.15">
      <c r="A45" s="793"/>
      <c r="B45" s="793"/>
      <c r="C45" s="793"/>
      <c r="D45" s="793"/>
      <c r="E45" s="793"/>
      <c r="F45" s="793"/>
      <c r="G45" s="793"/>
      <c r="H45" s="793"/>
      <c r="I45" s="793"/>
      <c r="J45" s="793"/>
      <c r="K45" s="793"/>
      <c r="L45" s="466"/>
      <c r="M45" s="466"/>
      <c r="N45" s="466"/>
      <c r="O45" s="466"/>
    </row>
    <row r="46" spans="1:15" ht="17.45" customHeight="1" x14ac:dyDescent="0.15">
      <c r="A46" s="793"/>
      <c r="B46" s="793"/>
      <c r="C46" s="793"/>
      <c r="D46" s="793"/>
      <c r="E46" s="793"/>
      <c r="F46" s="793"/>
      <c r="G46" s="793"/>
      <c r="H46" s="793"/>
      <c r="I46" s="793"/>
      <c r="J46" s="793"/>
      <c r="K46" s="793"/>
      <c r="L46" s="466"/>
      <c r="M46" s="466"/>
      <c r="N46" s="466"/>
      <c r="O46" s="466"/>
    </row>
    <row r="47" spans="1:15" ht="17.45" customHeight="1" x14ac:dyDescent="0.15">
      <c r="A47" s="793"/>
      <c r="B47" s="793"/>
      <c r="C47" s="793"/>
      <c r="D47" s="793"/>
      <c r="E47" s="793"/>
      <c r="F47" s="793"/>
      <c r="G47" s="793"/>
      <c r="H47" s="793"/>
      <c r="I47" s="793"/>
      <c r="J47" s="793"/>
      <c r="K47" s="793"/>
      <c r="L47" s="466"/>
      <c r="M47" s="466"/>
      <c r="N47" s="466"/>
      <c r="O47" s="466"/>
    </row>
    <row r="48" spans="1:15" ht="17.45" customHeight="1" x14ac:dyDescent="0.15">
      <c r="A48" s="793"/>
      <c r="B48" s="793"/>
      <c r="C48" s="793"/>
      <c r="D48" s="793"/>
      <c r="E48" s="793"/>
      <c r="F48" s="793"/>
      <c r="G48" s="793"/>
      <c r="H48" s="793"/>
      <c r="I48" s="793"/>
      <c r="J48" s="793"/>
      <c r="K48" s="793"/>
      <c r="L48" s="466"/>
      <c r="M48" s="466"/>
      <c r="N48" s="466"/>
      <c r="O48" s="466"/>
    </row>
    <row r="49" spans="1:15" ht="17.45" customHeight="1" x14ac:dyDescent="0.15">
      <c r="A49" s="793"/>
      <c r="B49" s="793"/>
      <c r="C49" s="793"/>
      <c r="D49" s="793"/>
      <c r="E49" s="793"/>
      <c r="F49" s="793"/>
      <c r="G49" s="793"/>
      <c r="H49" s="793"/>
      <c r="I49" s="793"/>
      <c r="J49" s="793"/>
      <c r="K49" s="793"/>
      <c r="L49" s="466"/>
      <c r="M49" s="466"/>
      <c r="N49" s="466"/>
      <c r="O49" s="466"/>
    </row>
    <row r="50" spans="1:15" ht="17.45" customHeight="1" x14ac:dyDescent="0.15">
      <c r="A50" s="793"/>
      <c r="B50" s="793"/>
      <c r="C50" s="793"/>
      <c r="D50" s="793"/>
      <c r="E50" s="793"/>
      <c r="F50" s="793"/>
      <c r="G50" s="793"/>
      <c r="H50" s="793"/>
      <c r="I50" s="793"/>
      <c r="J50" s="793"/>
      <c r="K50" s="793"/>
      <c r="L50" s="466"/>
      <c r="M50" s="466"/>
      <c r="N50" s="466"/>
      <c r="O50" s="466"/>
    </row>
    <row r="51" spans="1:15" ht="17.45" customHeight="1" x14ac:dyDescent="0.15">
      <c r="A51" s="793"/>
      <c r="B51" s="793"/>
      <c r="C51" s="793"/>
      <c r="D51" s="793"/>
      <c r="E51" s="793"/>
      <c r="F51" s="793"/>
      <c r="G51" s="793"/>
      <c r="H51" s="793"/>
      <c r="I51" s="793"/>
      <c r="J51" s="793"/>
      <c r="K51" s="793"/>
      <c r="L51" s="466"/>
      <c r="M51" s="466"/>
      <c r="N51" s="466"/>
      <c r="O51" s="466"/>
    </row>
    <row r="52" spans="1:15" ht="17.45" customHeight="1" x14ac:dyDescent="0.15">
      <c r="A52" s="793"/>
      <c r="B52" s="793"/>
      <c r="C52" s="793"/>
      <c r="D52" s="793"/>
      <c r="E52" s="793"/>
      <c r="F52" s="793"/>
      <c r="G52" s="793"/>
      <c r="H52" s="793"/>
      <c r="I52" s="793"/>
      <c r="J52" s="793"/>
      <c r="K52" s="793"/>
      <c r="L52" s="466"/>
      <c r="M52" s="466"/>
      <c r="N52" s="466"/>
      <c r="O52" s="466"/>
    </row>
    <row r="53" spans="1:15" ht="17.45" customHeight="1" x14ac:dyDescent="0.15">
      <c r="A53" s="793"/>
      <c r="B53" s="793"/>
      <c r="C53" s="793"/>
      <c r="D53" s="793"/>
      <c r="E53" s="793"/>
      <c r="F53" s="793"/>
      <c r="G53" s="793"/>
      <c r="H53" s="793"/>
      <c r="I53" s="793"/>
      <c r="J53" s="793"/>
      <c r="K53" s="793"/>
      <c r="L53" s="466"/>
      <c r="M53" s="466"/>
      <c r="N53" s="466"/>
      <c r="O53" s="466"/>
    </row>
    <row r="54" spans="1:15" ht="17.45" customHeight="1" x14ac:dyDescent="0.15">
      <c r="A54" s="793"/>
      <c r="B54" s="793"/>
      <c r="C54" s="793"/>
      <c r="D54" s="793"/>
      <c r="E54" s="793"/>
      <c r="F54" s="793"/>
      <c r="G54" s="793"/>
      <c r="H54" s="793"/>
      <c r="I54" s="793"/>
      <c r="J54" s="793"/>
      <c r="K54" s="793"/>
      <c r="L54" s="466"/>
      <c r="M54" s="466"/>
      <c r="N54" s="466"/>
      <c r="O54" s="466"/>
    </row>
    <row r="55" spans="1:15" ht="17.45" customHeight="1" x14ac:dyDescent="0.15">
      <c r="A55" s="793"/>
      <c r="B55" s="793"/>
      <c r="C55" s="793"/>
      <c r="D55" s="793"/>
      <c r="E55" s="793"/>
      <c r="F55" s="793"/>
      <c r="G55" s="793"/>
      <c r="H55" s="793"/>
      <c r="I55" s="793"/>
      <c r="J55" s="793"/>
      <c r="K55" s="793"/>
      <c r="L55" s="466"/>
      <c r="M55" s="466"/>
      <c r="N55" s="466"/>
      <c r="O55" s="466"/>
    </row>
    <row r="56" spans="1:15" ht="17.45" customHeight="1" x14ac:dyDescent="0.15">
      <c r="A56" s="793"/>
      <c r="B56" s="793"/>
      <c r="C56" s="793"/>
      <c r="D56" s="793"/>
      <c r="E56" s="793"/>
      <c r="F56" s="793"/>
      <c r="G56" s="793"/>
      <c r="H56" s="793"/>
      <c r="I56" s="793"/>
      <c r="J56" s="793"/>
      <c r="K56" s="793"/>
      <c r="L56" s="466"/>
      <c r="M56" s="466"/>
      <c r="N56" s="466"/>
      <c r="O56" s="466"/>
    </row>
    <row r="57" spans="1:15" ht="17.45" customHeight="1" x14ac:dyDescent="0.15">
      <c r="A57" s="793"/>
      <c r="B57" s="793"/>
      <c r="C57" s="793"/>
      <c r="D57" s="793"/>
      <c r="E57" s="793"/>
      <c r="F57" s="793"/>
      <c r="G57" s="793"/>
      <c r="H57" s="793"/>
      <c r="I57" s="793"/>
      <c r="J57" s="793"/>
      <c r="K57" s="793"/>
      <c r="L57" s="466"/>
      <c r="M57" s="466"/>
      <c r="N57" s="466"/>
      <c r="O57" s="466"/>
    </row>
    <row r="58" spans="1:15" ht="17.45" customHeight="1" x14ac:dyDescent="0.15">
      <c r="A58" s="793"/>
      <c r="B58" s="793"/>
      <c r="C58" s="793"/>
      <c r="D58" s="793"/>
      <c r="E58" s="793"/>
      <c r="F58" s="793"/>
      <c r="G58" s="793"/>
      <c r="H58" s="793"/>
      <c r="I58" s="793"/>
      <c r="J58" s="793"/>
      <c r="K58" s="793"/>
      <c r="L58" s="466"/>
      <c r="M58" s="466"/>
      <c r="N58" s="466"/>
      <c r="O58" s="466"/>
    </row>
  </sheetData>
  <mergeCells count="43">
    <mergeCell ref="A3:G3"/>
    <mergeCell ref="A20:J20"/>
    <mergeCell ref="A21:K21"/>
    <mergeCell ref="A22:K22"/>
    <mergeCell ref="A23:K23"/>
    <mergeCell ref="A35:K35"/>
    <mergeCell ref="A24:K24"/>
    <mergeCell ref="A25:K25"/>
    <mergeCell ref="A26:K26"/>
    <mergeCell ref="A27:K27"/>
    <mergeCell ref="A28:K28"/>
    <mergeCell ref="A29:K29"/>
    <mergeCell ref="A50:K50"/>
    <mergeCell ref="A51:K51"/>
    <mergeCell ref="A52:K52"/>
    <mergeCell ref="A53:K53"/>
    <mergeCell ref="A42:K42"/>
    <mergeCell ref="A43:K43"/>
    <mergeCell ref="A44:K44"/>
    <mergeCell ref="A45:K45"/>
    <mergeCell ref="A46:K46"/>
    <mergeCell ref="A47:K47"/>
    <mergeCell ref="A1:C1"/>
    <mergeCell ref="A2:O2"/>
    <mergeCell ref="N3:O3"/>
    <mergeCell ref="A48:K48"/>
    <mergeCell ref="A49:K49"/>
    <mergeCell ref="A36:K36"/>
    <mergeCell ref="A37:K37"/>
    <mergeCell ref="A38:K38"/>
    <mergeCell ref="A39:K39"/>
    <mergeCell ref="A40:K40"/>
    <mergeCell ref="A41:K41"/>
    <mergeCell ref="A30:K30"/>
    <mergeCell ref="A31:K31"/>
    <mergeCell ref="A32:K32"/>
    <mergeCell ref="A33:K33"/>
    <mergeCell ref="A34:K34"/>
    <mergeCell ref="A54:K54"/>
    <mergeCell ref="A55:K55"/>
    <mergeCell ref="A56:K56"/>
    <mergeCell ref="A57:K57"/>
    <mergeCell ref="A58:K58"/>
  </mergeCells>
  <phoneticPr fontId="24" type="noConversion"/>
  <pageMargins left="0.70866141732283472" right="0.70866141732283472" top="0.74803149606299213" bottom="0.74803149606299213" header="0.31496062992125984" footer="0.31496062992125984"/>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W80"/>
  <sheetViews>
    <sheetView topLeftCell="A7" zoomScaleNormal="100" workbookViewId="0">
      <selection activeCell="C4" sqref="C4:R4"/>
    </sheetView>
  </sheetViews>
  <sheetFormatPr defaultColWidth="8.875" defaultRowHeight="13.5" x14ac:dyDescent="0.15"/>
  <cols>
    <col min="1" max="1" width="3" style="1" customWidth="1"/>
    <col min="2" max="2" width="14.125" style="1" customWidth="1"/>
    <col min="3" max="3" width="7.75" style="1" customWidth="1"/>
    <col min="4" max="4" width="10.125" style="1" customWidth="1"/>
    <col min="5" max="18" width="5.125" style="1" customWidth="1"/>
    <col min="19" max="16384" width="8.875" style="1"/>
  </cols>
  <sheetData>
    <row r="1" spans="1:23" ht="21" x14ac:dyDescent="0.15">
      <c r="A1" s="833" t="s">
        <v>398</v>
      </c>
      <c r="B1" s="833"/>
      <c r="C1" s="833"/>
      <c r="D1" s="833"/>
      <c r="E1" s="833"/>
      <c r="F1" s="833"/>
      <c r="G1" s="833"/>
      <c r="H1" s="833"/>
      <c r="I1" s="833"/>
      <c r="J1" s="833"/>
      <c r="K1" s="833"/>
      <c r="L1" s="833"/>
      <c r="M1" s="833"/>
      <c r="N1" s="833"/>
      <c r="O1" s="833"/>
      <c r="P1" s="833"/>
      <c r="Q1" s="833"/>
      <c r="R1" s="833"/>
      <c r="S1"/>
      <c r="T1"/>
      <c r="U1"/>
      <c r="V1"/>
      <c r="W1"/>
    </row>
    <row r="2" spans="1:23" ht="21.6" customHeight="1" x14ac:dyDescent="0.15">
      <c r="A2" s="833" t="s">
        <v>399</v>
      </c>
      <c r="B2" s="833"/>
      <c r="C2" s="833"/>
      <c r="D2" s="833"/>
      <c r="E2" s="833"/>
      <c r="F2" s="833"/>
      <c r="G2" s="833"/>
      <c r="H2" s="833"/>
      <c r="I2" s="833"/>
      <c r="J2" s="833"/>
      <c r="K2" s="833"/>
      <c r="L2" s="833"/>
      <c r="M2" s="833"/>
      <c r="N2" s="833"/>
      <c r="O2" s="833"/>
      <c r="P2" s="833"/>
      <c r="Q2" s="833"/>
      <c r="R2" s="833"/>
      <c r="S2"/>
      <c r="T2"/>
      <c r="U2"/>
      <c r="V2"/>
      <c r="W2"/>
    </row>
    <row r="3" spans="1:23" ht="26.45" customHeight="1" x14ac:dyDescent="0.15">
      <c r="A3" s="834" t="s">
        <v>1193</v>
      </c>
      <c r="B3" s="834"/>
      <c r="C3" s="834"/>
      <c r="D3" s="834"/>
      <c r="E3" s="834"/>
      <c r="F3" s="834"/>
      <c r="G3" s="834"/>
      <c r="H3" s="834"/>
      <c r="I3" s="834"/>
      <c r="J3" s="834"/>
      <c r="K3" s="834"/>
      <c r="L3" s="834"/>
      <c r="M3" s="834"/>
      <c r="N3" s="834"/>
      <c r="O3" s="834"/>
      <c r="P3" s="834"/>
      <c r="Q3" s="834"/>
      <c r="R3" s="834"/>
      <c r="S3"/>
      <c r="T3"/>
      <c r="U3"/>
      <c r="V3"/>
      <c r="W3"/>
    </row>
    <row r="4" spans="1:23" ht="20.45" customHeight="1" x14ac:dyDescent="0.15">
      <c r="A4" s="898" t="s">
        <v>400</v>
      </c>
      <c r="B4" s="898"/>
      <c r="C4" s="902"/>
      <c r="D4" s="902"/>
      <c r="E4" s="902"/>
      <c r="F4" s="902"/>
      <c r="G4" s="902"/>
      <c r="H4" s="902"/>
      <c r="I4" s="902"/>
      <c r="J4" s="902"/>
      <c r="K4" s="902"/>
      <c r="L4" s="902"/>
      <c r="M4" s="902"/>
      <c r="N4" s="902"/>
      <c r="O4" s="902"/>
      <c r="P4" s="902"/>
      <c r="Q4" s="902"/>
      <c r="R4" s="902"/>
      <c r="S4" s="183"/>
      <c r="T4"/>
      <c r="U4"/>
      <c r="V4"/>
      <c r="W4"/>
    </row>
    <row r="5" spans="1:23" ht="25.15" customHeight="1" x14ac:dyDescent="0.15">
      <c r="A5" s="898" t="s">
        <v>401</v>
      </c>
      <c r="B5" s="898"/>
      <c r="C5" s="902"/>
      <c r="D5" s="902"/>
      <c r="E5" s="902"/>
      <c r="F5" s="902"/>
      <c r="G5" s="902"/>
      <c r="H5" s="902"/>
      <c r="I5" s="902"/>
      <c r="J5" s="902"/>
      <c r="K5" s="902"/>
      <c r="L5" s="902"/>
      <c r="M5" s="902"/>
      <c r="N5" s="902"/>
      <c r="O5" s="902"/>
      <c r="P5" s="902"/>
      <c r="Q5" s="902"/>
      <c r="R5" s="902"/>
      <c r="S5" s="183"/>
      <c r="T5"/>
      <c r="U5"/>
      <c r="V5"/>
      <c r="W5"/>
    </row>
    <row r="6" spans="1:23" ht="18.600000000000001" customHeight="1" x14ac:dyDescent="0.15">
      <c r="A6" s="898" t="s">
        <v>402</v>
      </c>
      <c r="B6" s="898"/>
      <c r="C6" s="902"/>
      <c r="D6" s="902"/>
      <c r="E6" s="902"/>
      <c r="F6" s="902"/>
      <c r="G6" s="902"/>
      <c r="H6" s="902"/>
      <c r="I6" s="902"/>
      <c r="J6" s="902"/>
      <c r="K6" s="902"/>
      <c r="L6" s="902"/>
      <c r="M6" s="902"/>
      <c r="N6" s="902"/>
      <c r="O6" s="902"/>
      <c r="P6" s="902"/>
      <c r="Q6" s="902"/>
      <c r="R6" s="902"/>
      <c r="S6" s="183"/>
      <c r="T6"/>
      <c r="U6"/>
      <c r="V6"/>
      <c r="W6"/>
    </row>
    <row r="7" spans="1:23" ht="33.75" customHeight="1" x14ac:dyDescent="0.15">
      <c r="A7" s="898" t="s">
        <v>403</v>
      </c>
      <c r="B7" s="898"/>
      <c r="C7" s="902"/>
      <c r="D7" s="902"/>
      <c r="E7" s="902"/>
      <c r="F7" s="902"/>
      <c r="G7" s="902"/>
      <c r="H7" s="902"/>
      <c r="I7" s="902"/>
      <c r="J7" s="902"/>
      <c r="K7" s="902"/>
      <c r="L7" s="902"/>
      <c r="M7" s="902"/>
      <c r="N7" s="906"/>
      <c r="O7" s="906"/>
      <c r="P7" s="906"/>
      <c r="Q7" s="906"/>
      <c r="R7" s="906"/>
      <c r="S7" s="183"/>
      <c r="T7"/>
      <c r="U7"/>
      <c r="V7"/>
      <c r="W7"/>
    </row>
    <row r="8" spans="1:23" ht="19.899999999999999" customHeight="1" x14ac:dyDescent="0.15">
      <c r="A8" s="898" t="s">
        <v>404</v>
      </c>
      <c r="B8" s="191" t="s">
        <v>405</v>
      </c>
      <c r="C8" s="192" t="s">
        <v>104</v>
      </c>
      <c r="D8" s="192" t="s">
        <v>105</v>
      </c>
      <c r="E8" s="899" t="s">
        <v>406</v>
      </c>
      <c r="F8" s="899"/>
      <c r="G8" s="192" t="s">
        <v>107</v>
      </c>
      <c r="H8" s="192" t="s">
        <v>104</v>
      </c>
      <c r="I8" s="899" t="s">
        <v>105</v>
      </c>
      <c r="J8" s="899"/>
      <c r="K8" s="899" t="s">
        <v>406</v>
      </c>
      <c r="L8" s="899"/>
      <c r="M8" s="192" t="s">
        <v>107</v>
      </c>
      <c r="N8" s="899" t="s">
        <v>104</v>
      </c>
      <c r="O8" s="899"/>
      <c r="P8" s="192" t="s">
        <v>105</v>
      </c>
      <c r="Q8" s="192" t="s">
        <v>406</v>
      </c>
      <c r="R8" s="192" t="s">
        <v>107</v>
      </c>
      <c r="S8" s="183"/>
      <c r="T8"/>
      <c r="U8"/>
      <c r="V8"/>
      <c r="W8"/>
    </row>
    <row r="9" spans="1:23" ht="24.75" customHeight="1" x14ac:dyDescent="0.15">
      <c r="A9" s="898"/>
      <c r="B9" s="191" t="s">
        <v>407</v>
      </c>
      <c r="C9" s="193"/>
      <c r="D9" s="193"/>
      <c r="E9" s="900"/>
      <c r="F9" s="900"/>
      <c r="G9" s="193"/>
      <c r="H9" s="193"/>
      <c r="I9" s="900"/>
      <c r="J9" s="900"/>
      <c r="K9" s="900"/>
      <c r="L9" s="900"/>
      <c r="M9" s="193"/>
      <c r="N9" s="900"/>
      <c r="O9" s="900"/>
      <c r="P9" s="193"/>
      <c r="Q9" s="193"/>
      <c r="R9" s="193"/>
      <c r="S9" s="183"/>
      <c r="T9"/>
      <c r="U9"/>
      <c r="V9"/>
      <c r="W9"/>
    </row>
    <row r="10" spans="1:23" ht="24.75" customHeight="1" x14ac:dyDescent="0.15">
      <c r="A10" s="898"/>
      <c r="B10" s="191" t="s">
        <v>408</v>
      </c>
      <c r="C10" s="193"/>
      <c r="D10" s="193"/>
      <c r="E10" s="900"/>
      <c r="F10" s="900"/>
      <c r="G10" s="193"/>
      <c r="H10" s="193"/>
      <c r="I10" s="900"/>
      <c r="J10" s="900"/>
      <c r="K10" s="900"/>
      <c r="L10" s="900"/>
      <c r="M10" s="193"/>
      <c r="N10" s="900"/>
      <c r="O10" s="900"/>
      <c r="P10" s="193"/>
      <c r="Q10" s="193"/>
      <c r="R10" s="193"/>
      <c r="S10" s="183"/>
      <c r="T10"/>
      <c r="U10"/>
      <c r="V10"/>
      <c r="W10"/>
    </row>
    <row r="11" spans="1:23" ht="24.75" customHeight="1" x14ac:dyDescent="0.15">
      <c r="A11" s="898"/>
      <c r="B11" s="898" t="s">
        <v>409</v>
      </c>
      <c r="C11" s="193"/>
      <c r="D11" s="193"/>
      <c r="E11" s="900"/>
      <c r="F11" s="900"/>
      <c r="G11" s="193"/>
      <c r="H11" s="193"/>
      <c r="I11" s="900"/>
      <c r="J11" s="900"/>
      <c r="K11" s="900"/>
      <c r="L11" s="900"/>
      <c r="M11" s="193"/>
      <c r="N11" s="900"/>
      <c r="O11" s="900"/>
      <c r="P11" s="193"/>
      <c r="Q11" s="193"/>
      <c r="R11" s="193"/>
      <c r="S11" s="183"/>
      <c r="T11"/>
      <c r="U11"/>
      <c r="V11"/>
      <c r="W11"/>
    </row>
    <row r="12" spans="1:23" ht="24.75" customHeight="1" x14ac:dyDescent="0.15">
      <c r="A12" s="898"/>
      <c r="B12" s="898"/>
      <c r="C12" s="897" t="s">
        <v>430</v>
      </c>
      <c r="D12" s="897"/>
      <c r="E12" s="897"/>
      <c r="F12" s="897"/>
      <c r="G12" s="897"/>
      <c r="H12" s="897"/>
      <c r="I12" s="897"/>
      <c r="J12" s="897"/>
      <c r="K12" s="897"/>
      <c r="L12" s="897"/>
      <c r="M12" s="897"/>
      <c r="N12" s="897"/>
      <c r="O12" s="897"/>
      <c r="P12" s="897"/>
      <c r="Q12" s="897"/>
      <c r="R12" s="897"/>
      <c r="S12" s="896"/>
      <c r="T12"/>
      <c r="U12"/>
      <c r="V12"/>
      <c r="W12"/>
    </row>
    <row r="13" spans="1:23" ht="24.75" customHeight="1" x14ac:dyDescent="0.15">
      <c r="A13" s="898"/>
      <c r="B13" s="898"/>
      <c r="C13" s="897"/>
      <c r="D13" s="897"/>
      <c r="E13" s="897"/>
      <c r="F13" s="897"/>
      <c r="G13" s="897"/>
      <c r="H13" s="897"/>
      <c r="I13" s="897"/>
      <c r="J13" s="897"/>
      <c r="K13" s="897"/>
      <c r="L13" s="897"/>
      <c r="M13" s="897"/>
      <c r="N13" s="897"/>
      <c r="O13" s="897"/>
      <c r="P13" s="897"/>
      <c r="Q13" s="897"/>
      <c r="R13" s="897"/>
      <c r="S13" s="896"/>
      <c r="T13"/>
      <c r="U13"/>
      <c r="V13"/>
      <c r="W13"/>
    </row>
    <row r="14" spans="1:23" ht="15.6" customHeight="1" x14ac:dyDescent="0.15">
      <c r="A14" s="897"/>
      <c r="B14" s="897"/>
      <c r="C14" s="897"/>
      <c r="D14" s="897"/>
      <c r="E14" s="897"/>
      <c r="F14" s="897"/>
      <c r="G14" s="897"/>
      <c r="H14" s="897"/>
      <c r="I14" s="897"/>
      <c r="J14" s="897"/>
      <c r="K14" s="897"/>
      <c r="L14" s="897"/>
      <c r="M14" s="897"/>
      <c r="N14" s="897"/>
      <c r="O14" s="897"/>
      <c r="P14" s="897"/>
      <c r="Q14" s="897"/>
      <c r="R14" s="897"/>
      <c r="S14" s="896"/>
      <c r="T14"/>
      <c r="U14"/>
      <c r="V14"/>
      <c r="W14"/>
    </row>
    <row r="15" spans="1:23" ht="36" customHeight="1" x14ac:dyDescent="0.15">
      <c r="A15" s="901" t="s">
        <v>410</v>
      </c>
      <c r="B15" s="901"/>
      <c r="C15" s="901"/>
      <c r="D15" s="901"/>
      <c r="E15" s="901"/>
      <c r="F15" s="901"/>
      <c r="G15" s="901"/>
      <c r="H15" s="901"/>
      <c r="I15" s="901"/>
      <c r="J15" s="901"/>
      <c r="K15" s="901"/>
      <c r="L15" s="901"/>
      <c r="M15" s="901"/>
      <c r="N15" s="901"/>
      <c r="O15" s="901"/>
      <c r="P15" s="901"/>
      <c r="Q15" s="901"/>
      <c r="R15" s="901"/>
      <c r="S15" s="896"/>
      <c r="T15"/>
      <c r="U15"/>
      <c r="V15"/>
      <c r="W15"/>
    </row>
    <row r="16" spans="1:23" ht="32.25" customHeight="1" x14ac:dyDescent="0.15">
      <c r="A16" s="824"/>
      <c r="B16" s="825"/>
      <c r="C16" s="825"/>
      <c r="D16" s="825"/>
      <c r="E16" s="825"/>
      <c r="F16" s="825"/>
      <c r="G16" s="825"/>
      <c r="H16" s="825"/>
      <c r="I16" s="825"/>
      <c r="J16" s="825"/>
      <c r="K16" s="825"/>
      <c r="L16" s="825"/>
      <c r="M16" s="825"/>
      <c r="N16" s="825"/>
      <c r="O16" s="825"/>
      <c r="P16" s="825"/>
      <c r="Q16" s="825"/>
      <c r="R16" s="826"/>
      <c r="S16" s="896"/>
      <c r="T16"/>
      <c r="U16"/>
      <c r="V16"/>
      <c r="W16"/>
    </row>
    <row r="17" spans="1:23" ht="51.75" customHeight="1" x14ac:dyDescent="0.15">
      <c r="A17" s="827"/>
      <c r="B17" s="828"/>
      <c r="C17" s="828"/>
      <c r="D17" s="828"/>
      <c r="E17" s="828"/>
      <c r="F17" s="828"/>
      <c r="G17" s="828"/>
      <c r="H17" s="828"/>
      <c r="I17" s="828"/>
      <c r="J17" s="828"/>
      <c r="K17" s="828"/>
      <c r="L17" s="828"/>
      <c r="M17" s="828"/>
      <c r="N17" s="828"/>
      <c r="O17" s="828"/>
      <c r="P17" s="828"/>
      <c r="Q17" s="828"/>
      <c r="R17" s="829"/>
      <c r="S17" s="896"/>
      <c r="T17"/>
      <c r="U17"/>
      <c r="V17"/>
      <c r="W17"/>
    </row>
    <row r="18" spans="1:23" x14ac:dyDescent="0.15">
      <c r="A18" s="827"/>
      <c r="B18" s="828"/>
      <c r="C18" s="828"/>
      <c r="D18" s="828"/>
      <c r="E18" s="828"/>
      <c r="F18" s="828"/>
      <c r="G18" s="828"/>
      <c r="H18" s="828"/>
      <c r="I18" s="828"/>
      <c r="J18" s="828"/>
      <c r="K18" s="828"/>
      <c r="L18" s="828"/>
      <c r="M18" s="828"/>
      <c r="N18" s="828"/>
      <c r="O18" s="828"/>
      <c r="P18" s="828"/>
      <c r="Q18" s="828"/>
      <c r="R18" s="829"/>
      <c r="S18" s="896"/>
      <c r="T18"/>
      <c r="U18"/>
      <c r="V18"/>
      <c r="W18"/>
    </row>
    <row r="19" spans="1:23" x14ac:dyDescent="0.15">
      <c r="A19" s="827"/>
      <c r="B19" s="828"/>
      <c r="C19" s="828"/>
      <c r="D19" s="828"/>
      <c r="E19" s="828"/>
      <c r="F19" s="828"/>
      <c r="G19" s="828"/>
      <c r="H19" s="828"/>
      <c r="I19" s="828"/>
      <c r="J19" s="828"/>
      <c r="K19" s="828"/>
      <c r="L19" s="828"/>
      <c r="M19" s="828"/>
      <c r="N19" s="828"/>
      <c r="O19" s="828"/>
      <c r="P19" s="828"/>
      <c r="Q19" s="828"/>
      <c r="R19" s="829"/>
      <c r="S19" s="896"/>
      <c r="T19"/>
      <c r="U19"/>
      <c r="V19"/>
      <c r="W19"/>
    </row>
    <row r="20" spans="1:23" ht="21.6" customHeight="1" x14ac:dyDescent="0.15">
      <c r="A20" s="827"/>
      <c r="B20" s="828"/>
      <c r="C20" s="828"/>
      <c r="D20" s="828"/>
      <c r="E20" s="828"/>
      <c r="F20" s="828"/>
      <c r="G20" s="828"/>
      <c r="H20" s="828"/>
      <c r="I20" s="828"/>
      <c r="J20" s="828"/>
      <c r="K20" s="828"/>
      <c r="L20" s="828"/>
      <c r="M20" s="828"/>
      <c r="N20" s="828"/>
      <c r="O20" s="828"/>
      <c r="P20" s="828"/>
      <c r="Q20" s="828"/>
      <c r="R20" s="829"/>
      <c r="S20" s="896"/>
      <c r="T20"/>
      <c r="U20"/>
      <c r="V20"/>
      <c r="W20"/>
    </row>
    <row r="21" spans="1:23" ht="21.6" customHeight="1" x14ac:dyDescent="0.15">
      <c r="A21" s="830"/>
      <c r="B21" s="831"/>
      <c r="C21" s="831"/>
      <c r="D21" s="831"/>
      <c r="E21" s="831"/>
      <c r="F21" s="831"/>
      <c r="G21" s="831"/>
      <c r="H21" s="831"/>
      <c r="I21" s="831"/>
      <c r="J21" s="831"/>
      <c r="K21" s="831"/>
      <c r="L21" s="831"/>
      <c r="M21" s="831"/>
      <c r="N21" s="831"/>
      <c r="O21" s="831"/>
      <c r="P21" s="831"/>
      <c r="Q21" s="831"/>
      <c r="R21" s="832"/>
      <c r="S21" s="896"/>
      <c r="T21"/>
      <c r="U21"/>
      <c r="V21"/>
      <c r="W21"/>
    </row>
    <row r="22" spans="1:23" ht="14.25" x14ac:dyDescent="0.15">
      <c r="A22" s="903" t="s">
        <v>411</v>
      </c>
      <c r="B22" s="903"/>
      <c r="C22" s="903"/>
      <c r="D22" s="903"/>
      <c r="E22" s="903"/>
      <c r="F22" s="893"/>
      <c r="G22" s="893"/>
      <c r="H22" s="893"/>
      <c r="I22" s="893"/>
      <c r="J22" s="893" t="s">
        <v>171</v>
      </c>
      <c r="K22" s="893"/>
      <c r="L22" s="893"/>
      <c r="M22" s="893"/>
      <c r="N22" s="893"/>
      <c r="O22" s="904"/>
      <c r="P22" s="904"/>
      <c r="Q22" s="904"/>
      <c r="R22" s="904"/>
      <c r="S22" s="183"/>
      <c r="T22"/>
      <c r="U22"/>
      <c r="V22"/>
      <c r="W22"/>
    </row>
    <row r="23" spans="1:23" ht="14.25" x14ac:dyDescent="0.15">
      <c r="A23" s="903"/>
      <c r="B23" s="903"/>
      <c r="C23" s="903"/>
      <c r="D23" s="903"/>
      <c r="E23" s="903"/>
      <c r="F23" s="893"/>
      <c r="G23" s="893"/>
      <c r="H23" s="893"/>
      <c r="I23" s="893"/>
      <c r="J23" s="893"/>
      <c r="K23" s="893"/>
      <c r="L23" s="893"/>
      <c r="M23" s="893"/>
      <c r="N23" s="893"/>
      <c r="O23" s="904"/>
      <c r="P23" s="904"/>
      <c r="Q23" s="904"/>
      <c r="R23" s="904"/>
      <c r="S23" s="183"/>
      <c r="T23"/>
      <c r="U23"/>
      <c r="V23"/>
      <c r="W23"/>
    </row>
    <row r="24" spans="1:23" ht="14.25" x14ac:dyDescent="0.15">
      <c r="A24" s="903" t="s">
        <v>412</v>
      </c>
      <c r="B24" s="903"/>
      <c r="C24" s="903"/>
      <c r="D24" s="903"/>
      <c r="E24" s="903"/>
      <c r="F24" s="905" t="s">
        <v>172</v>
      </c>
      <c r="G24" s="905"/>
      <c r="H24" s="905"/>
      <c r="I24" s="905"/>
      <c r="J24" s="905"/>
      <c r="K24" s="905"/>
      <c r="L24" s="893" t="s">
        <v>173</v>
      </c>
      <c r="M24" s="893"/>
      <c r="N24" s="893"/>
      <c r="O24" s="893"/>
      <c r="P24" s="893"/>
      <c r="Q24" s="893"/>
      <c r="R24" s="893"/>
      <c r="S24" s="183"/>
      <c r="T24"/>
      <c r="U24"/>
      <c r="V24"/>
      <c r="W24"/>
    </row>
    <row r="25" spans="1:23" ht="14.25" x14ac:dyDescent="0.15">
      <c r="A25" s="903"/>
      <c r="B25" s="903"/>
      <c r="C25" s="903"/>
      <c r="D25" s="903"/>
      <c r="E25" s="903"/>
      <c r="F25" s="905"/>
      <c r="G25" s="905"/>
      <c r="H25" s="905"/>
      <c r="I25" s="905"/>
      <c r="J25" s="905"/>
      <c r="K25" s="905"/>
      <c r="L25" s="893"/>
      <c r="M25" s="893"/>
      <c r="N25" s="893"/>
      <c r="O25" s="893"/>
      <c r="P25" s="893"/>
      <c r="Q25" s="893"/>
      <c r="R25" s="893"/>
      <c r="S25" s="183"/>
      <c r="T25"/>
      <c r="U25"/>
      <c r="V25"/>
      <c r="W25"/>
    </row>
    <row r="26" spans="1:23" ht="14.25" x14ac:dyDescent="0.15">
      <c r="A26" s="894"/>
      <c r="B26" s="894"/>
      <c r="C26" s="894"/>
      <c r="D26" s="894"/>
      <c r="E26" s="894"/>
      <c r="F26" s="895"/>
      <c r="G26" s="895"/>
      <c r="H26" s="895"/>
      <c r="I26" s="895"/>
      <c r="J26" s="895"/>
      <c r="K26" s="895"/>
      <c r="L26" s="895"/>
      <c r="M26" s="895"/>
      <c r="N26" s="895"/>
      <c r="O26" s="895"/>
      <c r="P26" s="895"/>
      <c r="Q26" s="895"/>
      <c r="R26" s="895"/>
      <c r="S26" s="183"/>
      <c r="T26"/>
      <c r="U26"/>
      <c r="V26"/>
      <c r="W26"/>
    </row>
    <row r="27" spans="1:23" ht="14.25" x14ac:dyDescent="0.15">
      <c r="A27" s="894"/>
      <c r="B27" s="894"/>
      <c r="C27" s="894"/>
      <c r="D27" s="894"/>
      <c r="E27" s="894"/>
      <c r="F27" s="895"/>
      <c r="G27" s="895"/>
      <c r="H27" s="895"/>
      <c r="I27" s="895"/>
      <c r="J27" s="895"/>
      <c r="K27" s="895"/>
      <c r="L27" s="895"/>
      <c r="M27" s="895"/>
      <c r="N27" s="895"/>
      <c r="O27" s="895"/>
      <c r="P27" s="895"/>
      <c r="Q27" s="895"/>
      <c r="R27" s="895"/>
      <c r="S27" s="183"/>
      <c r="T27"/>
      <c r="U27"/>
      <c r="V27"/>
      <c r="W27"/>
    </row>
    <row r="28" spans="1:23" ht="14.25" x14ac:dyDescent="0.15">
      <c r="A28" s="894"/>
      <c r="B28" s="894"/>
      <c r="C28" s="894"/>
      <c r="D28" s="894"/>
      <c r="E28" s="894"/>
      <c r="F28" s="895"/>
      <c r="G28" s="895"/>
      <c r="H28" s="895"/>
      <c r="I28" s="895"/>
      <c r="J28" s="895"/>
      <c r="K28" s="895"/>
      <c r="L28" s="895"/>
      <c r="M28" s="895"/>
      <c r="N28" s="895"/>
      <c r="O28" s="895"/>
      <c r="P28" s="895"/>
      <c r="Q28" s="895"/>
      <c r="R28" s="895"/>
      <c r="S28" s="183"/>
      <c r="T28"/>
      <c r="U28"/>
      <c r="V28"/>
      <c r="W28"/>
    </row>
    <row r="29" spans="1:23" ht="14.25" x14ac:dyDescent="0.15">
      <c r="A29" s="183"/>
      <c r="B29" s="183"/>
      <c r="C29" s="183"/>
      <c r="D29" s="183"/>
      <c r="E29" s="183"/>
      <c r="F29" s="183"/>
      <c r="G29" s="183"/>
      <c r="H29" s="183"/>
      <c r="I29" s="183"/>
      <c r="J29" s="183"/>
      <c r="K29" s="183"/>
      <c r="L29" s="183"/>
      <c r="M29" s="183"/>
      <c r="N29" s="183"/>
      <c r="O29" s="183"/>
      <c r="P29" s="183"/>
      <c r="Q29" s="183"/>
      <c r="R29" s="183"/>
      <c r="S29" s="186"/>
      <c r="T29"/>
      <c r="U29"/>
      <c r="V29"/>
      <c r="W29"/>
    </row>
    <row r="30" spans="1:23" ht="409.5" x14ac:dyDescent="0.15">
      <c r="A30" s="187" t="s">
        <v>413</v>
      </c>
      <c r="B30"/>
      <c r="C30"/>
      <c r="D30"/>
      <c r="E30"/>
      <c r="F30"/>
      <c r="G30"/>
      <c r="H30"/>
      <c r="I30"/>
      <c r="J30"/>
      <c r="K30"/>
      <c r="L30"/>
      <c r="M30"/>
      <c r="N30"/>
      <c r="O30"/>
      <c r="P30"/>
      <c r="Q30"/>
      <c r="R30"/>
      <c r="S30"/>
      <c r="T30"/>
      <c r="U30"/>
      <c r="V30"/>
      <c r="W30"/>
    </row>
    <row r="31" spans="1:23" ht="19.899999999999999" customHeight="1" x14ac:dyDescent="0.15">
      <c r="A31" s="181" t="s">
        <v>398</v>
      </c>
      <c r="B31"/>
      <c r="C31"/>
      <c r="D31"/>
      <c r="E31"/>
      <c r="F31"/>
      <c r="G31"/>
      <c r="H31"/>
      <c r="I31"/>
      <c r="J31"/>
      <c r="K31"/>
      <c r="L31"/>
      <c r="M31"/>
      <c r="N31"/>
      <c r="O31"/>
      <c r="P31"/>
      <c r="Q31"/>
      <c r="R31"/>
      <c r="S31"/>
      <c r="T31"/>
      <c r="U31"/>
      <c r="V31"/>
      <c r="W31"/>
    </row>
    <row r="32" spans="1:23" ht="18.600000000000001" customHeight="1" x14ac:dyDescent="0.15">
      <c r="A32" s="181" t="s">
        <v>399</v>
      </c>
      <c r="B32"/>
      <c r="C32"/>
      <c r="D32"/>
      <c r="E32"/>
      <c r="F32"/>
      <c r="G32"/>
      <c r="H32"/>
      <c r="I32"/>
      <c r="J32"/>
      <c r="K32"/>
      <c r="L32"/>
      <c r="M32"/>
      <c r="N32"/>
      <c r="O32"/>
      <c r="P32"/>
      <c r="Q32"/>
      <c r="R32"/>
      <c r="S32"/>
      <c r="T32"/>
      <c r="U32"/>
      <c r="V32"/>
      <c r="W32"/>
    </row>
    <row r="33" spans="1:23" ht="18.600000000000001" customHeight="1" thickBot="1" x14ac:dyDescent="0.2">
      <c r="A33" s="182" t="s">
        <v>414</v>
      </c>
      <c r="B33"/>
      <c r="C33"/>
      <c r="D33"/>
      <c r="E33"/>
      <c r="F33"/>
      <c r="G33"/>
      <c r="H33"/>
      <c r="I33"/>
      <c r="J33"/>
      <c r="K33"/>
      <c r="L33"/>
      <c r="M33"/>
      <c r="N33"/>
      <c r="O33"/>
      <c r="P33"/>
      <c r="Q33"/>
      <c r="R33"/>
      <c r="S33"/>
      <c r="T33"/>
      <c r="U33"/>
      <c r="V33"/>
      <c r="W33"/>
    </row>
    <row r="34" spans="1:23" ht="19.899999999999999" customHeight="1" thickBot="1" x14ac:dyDescent="0.2">
      <c r="A34" s="868" t="s">
        <v>400</v>
      </c>
      <c r="B34" s="869"/>
      <c r="C34" s="877" t="s">
        <v>198</v>
      </c>
      <c r="D34" s="878"/>
      <c r="E34" s="878"/>
      <c r="F34" s="878"/>
      <c r="G34" s="878"/>
      <c r="H34" s="878"/>
      <c r="I34" s="878"/>
      <c r="J34" s="878"/>
      <c r="K34" s="878"/>
      <c r="L34" s="878"/>
      <c r="M34" s="878"/>
      <c r="N34" s="878"/>
      <c r="O34" s="878"/>
      <c r="P34" s="878"/>
      <c r="Q34" s="878"/>
      <c r="R34" s="880"/>
      <c r="S34" s="183"/>
      <c r="T34"/>
      <c r="U34"/>
      <c r="V34"/>
      <c r="W34"/>
    </row>
    <row r="35" spans="1:23" ht="19.899999999999999" customHeight="1" thickBot="1" x14ac:dyDescent="0.2">
      <c r="A35" s="868" t="s">
        <v>401</v>
      </c>
      <c r="B35" s="869"/>
      <c r="C35" s="877" t="s">
        <v>198</v>
      </c>
      <c r="D35" s="878"/>
      <c r="E35" s="878"/>
      <c r="F35" s="878"/>
      <c r="G35" s="879"/>
      <c r="H35" s="877"/>
      <c r="I35" s="878"/>
      <c r="J35" s="878"/>
      <c r="K35" s="878"/>
      <c r="L35" s="878"/>
      <c r="M35" s="879"/>
      <c r="N35" s="877"/>
      <c r="O35" s="878"/>
      <c r="P35" s="878"/>
      <c r="Q35" s="878"/>
      <c r="R35" s="879"/>
      <c r="S35" s="183"/>
      <c r="T35"/>
      <c r="U35"/>
      <c r="V35"/>
      <c r="W35"/>
    </row>
    <row r="36" spans="1:23" ht="15" thickBot="1" x14ac:dyDescent="0.2">
      <c r="A36" s="868" t="s">
        <v>402</v>
      </c>
      <c r="B36" s="869"/>
      <c r="C36" s="877" t="s">
        <v>415</v>
      </c>
      <c r="D36" s="878"/>
      <c r="E36" s="878"/>
      <c r="F36" s="878"/>
      <c r="G36" s="879"/>
      <c r="H36" s="877"/>
      <c r="I36" s="878"/>
      <c r="J36" s="878"/>
      <c r="K36" s="878"/>
      <c r="L36" s="878"/>
      <c r="M36" s="879"/>
      <c r="N36" s="877"/>
      <c r="O36" s="878"/>
      <c r="P36" s="878"/>
      <c r="Q36" s="878"/>
      <c r="R36" s="879"/>
      <c r="S36" s="183"/>
      <c r="T36"/>
      <c r="U36"/>
      <c r="V36"/>
      <c r="W36"/>
    </row>
    <row r="37" spans="1:23" ht="15.6" customHeight="1" thickBot="1" x14ac:dyDescent="0.2">
      <c r="A37" s="868" t="s">
        <v>403</v>
      </c>
      <c r="B37" s="869"/>
      <c r="C37" s="877" t="s">
        <v>416</v>
      </c>
      <c r="D37" s="878"/>
      <c r="E37" s="878"/>
      <c r="F37" s="878"/>
      <c r="G37" s="879"/>
      <c r="H37" s="877"/>
      <c r="I37" s="878"/>
      <c r="J37" s="878"/>
      <c r="K37" s="878"/>
      <c r="L37" s="878"/>
      <c r="M37" s="879"/>
      <c r="N37" s="877"/>
      <c r="O37" s="878"/>
      <c r="P37" s="878"/>
      <c r="Q37" s="878"/>
      <c r="R37" s="879"/>
      <c r="S37" s="183"/>
      <c r="T37"/>
      <c r="U37"/>
      <c r="V37"/>
      <c r="W37"/>
    </row>
    <row r="38" spans="1:23" ht="16.149999999999999" customHeight="1" thickBot="1" x14ac:dyDescent="0.2">
      <c r="A38" s="874" t="s">
        <v>404</v>
      </c>
      <c r="B38" s="184" t="s">
        <v>405</v>
      </c>
      <c r="C38" s="184" t="s">
        <v>104</v>
      </c>
      <c r="D38" s="184" t="s">
        <v>105</v>
      </c>
      <c r="E38" s="868" t="s">
        <v>406</v>
      </c>
      <c r="F38" s="869"/>
      <c r="G38" s="184" t="s">
        <v>107</v>
      </c>
      <c r="H38" s="184" t="s">
        <v>104</v>
      </c>
      <c r="I38" s="868" t="s">
        <v>105</v>
      </c>
      <c r="J38" s="869"/>
      <c r="K38" s="868" t="s">
        <v>406</v>
      </c>
      <c r="L38" s="869"/>
      <c r="M38" s="184" t="s">
        <v>107</v>
      </c>
      <c r="N38" s="868" t="s">
        <v>104</v>
      </c>
      <c r="O38" s="869"/>
      <c r="P38" s="184" t="s">
        <v>105</v>
      </c>
      <c r="Q38" s="184" t="s">
        <v>406</v>
      </c>
      <c r="R38" s="184" t="s">
        <v>107</v>
      </c>
      <c r="S38" s="183"/>
      <c r="T38"/>
      <c r="U38"/>
      <c r="V38"/>
      <c r="W38"/>
    </row>
    <row r="39" spans="1:23" ht="15" thickBot="1" x14ac:dyDescent="0.2">
      <c r="A39" s="875"/>
      <c r="B39" s="184" t="s">
        <v>407</v>
      </c>
      <c r="C39" s="185">
        <v>150000</v>
      </c>
      <c r="D39" s="185"/>
      <c r="E39" s="855"/>
      <c r="F39" s="856"/>
      <c r="G39" s="185"/>
      <c r="H39" s="185"/>
      <c r="I39" s="855"/>
      <c r="J39" s="856"/>
      <c r="K39" s="855"/>
      <c r="L39" s="856"/>
      <c r="M39" s="185"/>
      <c r="N39" s="855"/>
      <c r="O39" s="856"/>
      <c r="P39" s="185"/>
      <c r="Q39" s="185"/>
      <c r="R39" s="185"/>
      <c r="S39" s="183"/>
      <c r="T39"/>
      <c r="U39"/>
      <c r="V39"/>
      <c r="W39"/>
    </row>
    <row r="40" spans="1:23" ht="15" thickBot="1" x14ac:dyDescent="0.2">
      <c r="A40" s="875"/>
      <c r="B40" s="184" t="s">
        <v>408</v>
      </c>
      <c r="C40" s="185">
        <v>151010</v>
      </c>
      <c r="D40" s="185"/>
      <c r="E40" s="855"/>
      <c r="F40" s="856"/>
      <c r="G40" s="185"/>
      <c r="H40" s="185"/>
      <c r="I40" s="855"/>
      <c r="J40" s="856"/>
      <c r="K40" s="855"/>
      <c r="L40" s="856"/>
      <c r="M40" s="185"/>
      <c r="N40" s="855"/>
      <c r="O40" s="856"/>
      <c r="P40" s="185"/>
      <c r="Q40" s="185"/>
      <c r="R40" s="185"/>
      <c r="S40" s="183"/>
      <c r="T40"/>
      <c r="U40"/>
      <c r="V40"/>
      <c r="W40"/>
    </row>
    <row r="41" spans="1:23" ht="15" thickBot="1" x14ac:dyDescent="0.2">
      <c r="A41" s="875"/>
      <c r="B41" s="874" t="s">
        <v>409</v>
      </c>
      <c r="C41" s="185">
        <v>3976</v>
      </c>
      <c r="D41" s="185"/>
      <c r="E41" s="855"/>
      <c r="F41" s="856"/>
      <c r="G41" s="185"/>
      <c r="H41" s="185"/>
      <c r="I41" s="855"/>
      <c r="J41" s="856"/>
      <c r="K41" s="855"/>
      <c r="L41" s="856"/>
      <c r="M41" s="185"/>
      <c r="N41" s="855"/>
      <c r="O41" s="856"/>
      <c r="P41" s="185"/>
      <c r="Q41" s="185"/>
      <c r="R41" s="185"/>
      <c r="S41" s="183"/>
      <c r="T41"/>
      <c r="U41"/>
      <c r="V41"/>
      <c r="W41"/>
    </row>
    <row r="42" spans="1:23" ht="15" thickBot="1" x14ac:dyDescent="0.2">
      <c r="A42" s="876"/>
      <c r="B42" s="876"/>
      <c r="C42" s="859" t="s">
        <v>417</v>
      </c>
      <c r="D42" s="860"/>
      <c r="E42" s="860"/>
      <c r="F42" s="860"/>
      <c r="G42" s="860"/>
      <c r="H42" s="860"/>
      <c r="I42" s="860"/>
      <c r="J42" s="860"/>
      <c r="K42" s="860"/>
      <c r="L42" s="860"/>
      <c r="M42" s="860"/>
      <c r="N42" s="860"/>
      <c r="O42" s="860"/>
      <c r="P42" s="860"/>
      <c r="Q42" s="860"/>
      <c r="R42" s="861"/>
      <c r="S42" s="183"/>
      <c r="T42"/>
      <c r="U42"/>
      <c r="V42"/>
      <c r="W42"/>
    </row>
    <row r="43" spans="1:23" x14ac:dyDescent="0.15">
      <c r="A43" s="862"/>
      <c r="B43" s="863"/>
      <c r="C43" s="863"/>
      <c r="D43" s="863"/>
      <c r="E43" s="863"/>
      <c r="F43" s="863"/>
      <c r="G43" s="863"/>
      <c r="H43" s="863"/>
      <c r="I43" s="863"/>
      <c r="J43" s="863"/>
      <c r="K43" s="863"/>
      <c r="L43" s="863"/>
      <c r="M43" s="863"/>
      <c r="N43" s="863"/>
      <c r="O43" s="863"/>
      <c r="P43" s="863"/>
      <c r="Q43" s="863"/>
      <c r="R43" s="864"/>
      <c r="S43" s="873"/>
      <c r="T43"/>
      <c r="U43"/>
      <c r="V43"/>
      <c r="W43"/>
    </row>
    <row r="44" spans="1:23" ht="14.25" customHeight="1" x14ac:dyDescent="0.15">
      <c r="A44" s="887" t="s">
        <v>410</v>
      </c>
      <c r="B44" s="888"/>
      <c r="C44" s="888"/>
      <c r="D44" s="888"/>
      <c r="E44" s="888"/>
      <c r="F44" s="888"/>
      <c r="G44" s="888"/>
      <c r="H44" s="888"/>
      <c r="I44" s="888"/>
      <c r="J44" s="888"/>
      <c r="K44" s="888"/>
      <c r="L44" s="888"/>
      <c r="M44" s="888"/>
      <c r="N44" s="888"/>
      <c r="O44" s="888"/>
      <c r="P44" s="888"/>
      <c r="Q44" s="888"/>
      <c r="R44" s="889"/>
      <c r="S44" s="873"/>
      <c r="T44"/>
      <c r="U44"/>
      <c r="V44"/>
      <c r="W44"/>
    </row>
    <row r="45" spans="1:23" x14ac:dyDescent="0.15">
      <c r="A45" s="890" t="s">
        <v>418</v>
      </c>
      <c r="B45" s="891"/>
      <c r="C45" s="891"/>
      <c r="D45" s="891"/>
      <c r="E45" s="891"/>
      <c r="F45" s="891"/>
      <c r="G45" s="891"/>
      <c r="H45" s="891"/>
      <c r="I45" s="891"/>
      <c r="J45" s="891"/>
      <c r="K45" s="891"/>
      <c r="L45" s="891"/>
      <c r="M45" s="891"/>
      <c r="N45" s="891"/>
      <c r="O45" s="891"/>
      <c r="P45" s="891"/>
      <c r="Q45" s="891"/>
      <c r="R45" s="892"/>
      <c r="S45" s="873"/>
      <c r="T45"/>
      <c r="U45"/>
      <c r="V45"/>
      <c r="W45"/>
    </row>
    <row r="46" spans="1:23" ht="14.25" thickBot="1" x14ac:dyDescent="0.2">
      <c r="A46" s="865"/>
      <c r="B46" s="866"/>
      <c r="C46" s="866"/>
      <c r="D46" s="866"/>
      <c r="E46" s="866"/>
      <c r="F46" s="866"/>
      <c r="G46" s="866"/>
      <c r="H46" s="866"/>
      <c r="I46" s="866"/>
      <c r="J46" s="866"/>
      <c r="K46" s="866"/>
      <c r="L46" s="866"/>
      <c r="M46" s="866"/>
      <c r="N46" s="866"/>
      <c r="O46" s="866"/>
      <c r="P46" s="866"/>
      <c r="Q46" s="866"/>
      <c r="R46" s="867"/>
      <c r="S46" s="873"/>
      <c r="T46"/>
      <c r="U46"/>
      <c r="V46"/>
      <c r="W46"/>
    </row>
    <row r="47" spans="1:23" ht="14.25" x14ac:dyDescent="0.15">
      <c r="A47" s="835" t="s">
        <v>411</v>
      </c>
      <c r="B47" s="836"/>
      <c r="C47" s="836"/>
      <c r="D47" s="836"/>
      <c r="E47" s="837"/>
      <c r="F47" s="841"/>
      <c r="G47" s="842"/>
      <c r="H47" s="842"/>
      <c r="I47" s="843"/>
      <c r="J47" s="841" t="s">
        <v>171</v>
      </c>
      <c r="K47" s="842"/>
      <c r="L47" s="842"/>
      <c r="M47" s="842"/>
      <c r="N47" s="843"/>
      <c r="O47" s="847"/>
      <c r="P47" s="848"/>
      <c r="Q47" s="848"/>
      <c r="R47" s="849"/>
      <c r="S47" s="183"/>
      <c r="T47"/>
      <c r="U47"/>
      <c r="V47"/>
      <c r="W47"/>
    </row>
    <row r="48" spans="1:23" ht="15" thickBot="1" x14ac:dyDescent="0.2">
      <c r="A48" s="838"/>
      <c r="B48" s="839"/>
      <c r="C48" s="839"/>
      <c r="D48" s="839"/>
      <c r="E48" s="840"/>
      <c r="F48" s="844"/>
      <c r="G48" s="845"/>
      <c r="H48" s="845"/>
      <c r="I48" s="846"/>
      <c r="J48" s="844"/>
      <c r="K48" s="845"/>
      <c r="L48" s="845"/>
      <c r="M48" s="845"/>
      <c r="N48" s="846"/>
      <c r="O48" s="850"/>
      <c r="P48" s="851"/>
      <c r="Q48" s="851"/>
      <c r="R48" s="852"/>
      <c r="S48" s="183"/>
      <c r="T48"/>
      <c r="U48"/>
      <c r="V48"/>
      <c r="W48"/>
    </row>
    <row r="49" spans="1:23" ht="14.25" x14ac:dyDescent="0.15">
      <c r="A49" s="835" t="s">
        <v>412</v>
      </c>
      <c r="B49" s="836"/>
      <c r="C49" s="836"/>
      <c r="D49" s="836"/>
      <c r="E49" s="837"/>
      <c r="F49" s="881" t="s">
        <v>172</v>
      </c>
      <c r="G49" s="882"/>
      <c r="H49" s="882"/>
      <c r="I49" s="882"/>
      <c r="J49" s="882"/>
      <c r="K49" s="883"/>
      <c r="L49" s="841" t="s">
        <v>173</v>
      </c>
      <c r="M49" s="842"/>
      <c r="N49" s="842"/>
      <c r="O49" s="842"/>
      <c r="P49" s="842"/>
      <c r="Q49" s="842"/>
      <c r="R49" s="853"/>
      <c r="S49" s="183"/>
      <c r="T49"/>
      <c r="U49"/>
      <c r="V49"/>
      <c r="W49"/>
    </row>
    <row r="50" spans="1:23" ht="15" thickBot="1" x14ac:dyDescent="0.2">
      <c r="A50" s="838"/>
      <c r="B50" s="839"/>
      <c r="C50" s="839"/>
      <c r="D50" s="839"/>
      <c r="E50" s="840"/>
      <c r="F50" s="884"/>
      <c r="G50" s="885"/>
      <c r="H50" s="885"/>
      <c r="I50" s="885"/>
      <c r="J50" s="885"/>
      <c r="K50" s="886"/>
      <c r="L50" s="844"/>
      <c r="M50" s="845"/>
      <c r="N50" s="845"/>
      <c r="O50" s="845"/>
      <c r="P50" s="845"/>
      <c r="Q50" s="845"/>
      <c r="R50" s="854"/>
      <c r="S50" s="183"/>
      <c r="T50"/>
      <c r="U50"/>
      <c r="V50"/>
      <c r="W50"/>
    </row>
    <row r="51" spans="1:23" ht="14.25" x14ac:dyDescent="0.15">
      <c r="A51" s="803"/>
      <c r="B51" s="804"/>
      <c r="C51" s="804"/>
      <c r="D51" s="804"/>
      <c r="E51" s="805"/>
      <c r="F51" s="812"/>
      <c r="G51" s="813"/>
      <c r="H51" s="813"/>
      <c r="I51" s="813"/>
      <c r="J51" s="813"/>
      <c r="K51" s="814"/>
      <c r="L51" s="812"/>
      <c r="M51" s="813"/>
      <c r="N51" s="813"/>
      <c r="O51" s="813"/>
      <c r="P51" s="813"/>
      <c r="Q51" s="813"/>
      <c r="R51" s="821"/>
      <c r="S51" s="183"/>
      <c r="T51"/>
      <c r="U51"/>
      <c r="V51"/>
      <c r="W51"/>
    </row>
    <row r="52" spans="1:23" ht="14.25" x14ac:dyDescent="0.15">
      <c r="A52" s="806"/>
      <c r="B52" s="807"/>
      <c r="C52" s="807"/>
      <c r="D52" s="807"/>
      <c r="E52" s="808"/>
      <c r="F52" s="815"/>
      <c r="G52" s="816"/>
      <c r="H52" s="816"/>
      <c r="I52" s="816"/>
      <c r="J52" s="816"/>
      <c r="K52" s="817"/>
      <c r="L52" s="815"/>
      <c r="M52" s="816"/>
      <c r="N52" s="816"/>
      <c r="O52" s="816"/>
      <c r="P52" s="816"/>
      <c r="Q52" s="816"/>
      <c r="R52" s="822"/>
      <c r="S52" s="183"/>
      <c r="T52"/>
      <c r="U52"/>
      <c r="V52"/>
      <c r="W52"/>
    </row>
    <row r="53" spans="1:23" ht="15" thickBot="1" x14ac:dyDescent="0.2">
      <c r="A53" s="809"/>
      <c r="B53" s="810"/>
      <c r="C53" s="810"/>
      <c r="D53" s="810"/>
      <c r="E53" s="811"/>
      <c r="F53" s="818"/>
      <c r="G53" s="819"/>
      <c r="H53" s="819"/>
      <c r="I53" s="819"/>
      <c r="J53" s="819"/>
      <c r="K53" s="820"/>
      <c r="L53" s="818"/>
      <c r="M53" s="819"/>
      <c r="N53" s="819"/>
      <c r="O53" s="819"/>
      <c r="P53" s="819"/>
      <c r="Q53" s="819"/>
      <c r="R53" s="823"/>
      <c r="S53" s="183"/>
      <c r="T53"/>
      <c r="U53"/>
      <c r="V53"/>
      <c r="W53"/>
    </row>
    <row r="54" spans="1:23" ht="14.25" x14ac:dyDescent="0.15">
      <c r="A54" s="183"/>
      <c r="B54" s="183"/>
      <c r="C54" s="183"/>
      <c r="D54" s="183"/>
      <c r="E54" s="183"/>
      <c r="F54" s="183"/>
      <c r="G54" s="183"/>
      <c r="H54" s="183"/>
      <c r="I54" s="183"/>
      <c r="J54" s="183"/>
      <c r="K54" s="183"/>
      <c r="L54" s="183"/>
      <c r="M54" s="183"/>
      <c r="N54" s="183"/>
      <c r="O54" s="183"/>
      <c r="P54" s="183"/>
      <c r="Q54" s="183"/>
      <c r="R54" s="183"/>
      <c r="S54" s="186"/>
      <c r="T54"/>
      <c r="U54"/>
      <c r="V54"/>
      <c r="W54"/>
    </row>
    <row r="55" spans="1:23" ht="331.5" x14ac:dyDescent="0.15">
      <c r="A55" s="187" t="s">
        <v>419</v>
      </c>
      <c r="B55"/>
      <c r="C55"/>
      <c r="D55"/>
      <c r="E55"/>
      <c r="F55"/>
      <c r="G55"/>
      <c r="H55"/>
      <c r="I55"/>
      <c r="J55"/>
      <c r="K55"/>
      <c r="L55"/>
      <c r="M55"/>
      <c r="N55"/>
      <c r="O55"/>
      <c r="P55"/>
      <c r="Q55"/>
      <c r="R55"/>
      <c r="S55"/>
      <c r="T55"/>
      <c r="U55"/>
      <c r="V55"/>
      <c r="W55"/>
    </row>
    <row r="56" spans="1:23" x14ac:dyDescent="0.15">
      <c r="A56"/>
      <c r="B56"/>
      <c r="C56"/>
      <c r="D56"/>
      <c r="E56"/>
      <c r="F56"/>
      <c r="G56"/>
      <c r="H56"/>
      <c r="I56"/>
      <c r="J56"/>
      <c r="K56"/>
      <c r="L56"/>
      <c r="M56"/>
      <c r="N56"/>
      <c r="O56"/>
      <c r="P56"/>
      <c r="Q56"/>
      <c r="R56"/>
      <c r="S56"/>
      <c r="T56"/>
      <c r="U56"/>
      <c r="V56"/>
      <c r="W56"/>
    </row>
    <row r="57" spans="1:23" ht="21" x14ac:dyDescent="0.15">
      <c r="A57" s="181" t="s">
        <v>420</v>
      </c>
      <c r="B57"/>
      <c r="C57"/>
      <c r="D57"/>
      <c r="E57"/>
      <c r="F57"/>
      <c r="G57"/>
      <c r="H57"/>
      <c r="I57"/>
      <c r="J57"/>
      <c r="K57"/>
      <c r="L57"/>
      <c r="M57"/>
      <c r="N57"/>
      <c r="O57"/>
      <c r="P57"/>
      <c r="Q57"/>
      <c r="R57"/>
      <c r="S57"/>
      <c r="T57"/>
      <c r="U57"/>
      <c r="V57"/>
      <c r="W57"/>
    </row>
    <row r="58" spans="1:23" ht="14.25" thickBot="1" x14ac:dyDescent="0.2">
      <c r="A58" s="188" t="s">
        <v>421</v>
      </c>
      <c r="B58"/>
      <c r="C58"/>
      <c r="D58"/>
      <c r="E58"/>
      <c r="F58"/>
      <c r="G58"/>
      <c r="H58"/>
      <c r="I58"/>
      <c r="J58"/>
      <c r="K58"/>
      <c r="L58"/>
      <c r="M58"/>
      <c r="N58"/>
      <c r="O58"/>
      <c r="P58"/>
      <c r="Q58"/>
      <c r="R58"/>
      <c r="S58"/>
      <c r="T58"/>
      <c r="U58"/>
      <c r="V58"/>
      <c r="W58"/>
    </row>
    <row r="59" spans="1:23" ht="15" thickBot="1" x14ac:dyDescent="0.2">
      <c r="A59" s="868" t="s">
        <v>400</v>
      </c>
      <c r="B59" s="869"/>
      <c r="C59" s="877" t="s">
        <v>422</v>
      </c>
      <c r="D59" s="878"/>
      <c r="E59" s="878"/>
      <c r="F59" s="878"/>
      <c r="G59" s="878"/>
      <c r="H59" s="878"/>
      <c r="I59" s="878"/>
      <c r="J59" s="878"/>
      <c r="K59" s="878"/>
      <c r="L59" s="878"/>
      <c r="M59" s="878"/>
      <c r="N59" s="878"/>
      <c r="O59" s="878"/>
      <c r="P59" s="878"/>
      <c r="Q59" s="878"/>
      <c r="R59" s="878"/>
      <c r="S59" s="878"/>
      <c r="T59" s="878"/>
      <c r="U59" s="878"/>
      <c r="V59" s="880"/>
      <c r="W59" s="183"/>
    </row>
    <row r="60" spans="1:23" ht="15" thickBot="1" x14ac:dyDescent="0.2">
      <c r="A60" s="868" t="s">
        <v>401</v>
      </c>
      <c r="B60" s="869"/>
      <c r="C60" s="877" t="s">
        <v>198</v>
      </c>
      <c r="D60" s="878"/>
      <c r="E60" s="878"/>
      <c r="F60" s="878"/>
      <c r="G60" s="879"/>
      <c r="H60" s="877" t="s">
        <v>198</v>
      </c>
      <c r="I60" s="878"/>
      <c r="J60" s="878"/>
      <c r="K60" s="878"/>
      <c r="L60" s="879"/>
      <c r="M60" s="877" t="s">
        <v>198</v>
      </c>
      <c r="N60" s="878"/>
      <c r="O60" s="878"/>
      <c r="P60" s="878"/>
      <c r="Q60" s="878"/>
      <c r="R60" s="879"/>
      <c r="S60" s="877" t="s">
        <v>198</v>
      </c>
      <c r="T60" s="878"/>
      <c r="U60" s="878"/>
      <c r="V60" s="879"/>
      <c r="W60" s="183"/>
    </row>
    <row r="61" spans="1:23" ht="15" thickBot="1" x14ac:dyDescent="0.2">
      <c r="A61" s="868" t="s">
        <v>402</v>
      </c>
      <c r="B61" s="869"/>
      <c r="C61" s="877" t="s">
        <v>423</v>
      </c>
      <c r="D61" s="878"/>
      <c r="E61" s="878"/>
      <c r="F61" s="878"/>
      <c r="G61" s="879"/>
      <c r="H61" s="877" t="s">
        <v>423</v>
      </c>
      <c r="I61" s="878"/>
      <c r="J61" s="878"/>
      <c r="K61" s="878"/>
      <c r="L61" s="879"/>
      <c r="M61" s="877" t="s">
        <v>423</v>
      </c>
      <c r="N61" s="878"/>
      <c r="O61" s="878"/>
      <c r="P61" s="878"/>
      <c r="Q61" s="878"/>
      <c r="R61" s="879"/>
      <c r="S61" s="877" t="s">
        <v>423</v>
      </c>
      <c r="T61" s="878"/>
      <c r="U61" s="878"/>
      <c r="V61" s="879"/>
      <c r="W61" s="183"/>
    </row>
    <row r="62" spans="1:23" ht="22.5" customHeight="1" thickBot="1" x14ac:dyDescent="0.2">
      <c r="A62" s="868" t="s">
        <v>403</v>
      </c>
      <c r="B62" s="869"/>
      <c r="C62" s="870" t="s">
        <v>424</v>
      </c>
      <c r="D62" s="871"/>
      <c r="E62" s="871"/>
      <c r="F62" s="871"/>
      <c r="G62" s="872"/>
      <c r="H62" s="870" t="s">
        <v>425</v>
      </c>
      <c r="I62" s="871"/>
      <c r="J62" s="871"/>
      <c r="K62" s="871"/>
      <c r="L62" s="872"/>
      <c r="M62" s="870" t="s">
        <v>426</v>
      </c>
      <c r="N62" s="871"/>
      <c r="O62" s="871"/>
      <c r="P62" s="871"/>
      <c r="Q62" s="871"/>
      <c r="R62" s="872"/>
      <c r="S62" s="870" t="s">
        <v>427</v>
      </c>
      <c r="T62" s="871"/>
      <c r="U62" s="871"/>
      <c r="V62" s="872"/>
      <c r="W62" s="183"/>
    </row>
    <row r="63" spans="1:23" ht="15" thickBot="1" x14ac:dyDescent="0.2">
      <c r="A63" s="874" t="s">
        <v>404</v>
      </c>
      <c r="B63" s="184" t="s">
        <v>405</v>
      </c>
      <c r="C63" s="184" t="s">
        <v>104</v>
      </c>
      <c r="D63" s="184" t="s">
        <v>105</v>
      </c>
      <c r="E63" s="184" t="s">
        <v>406</v>
      </c>
      <c r="F63" s="868" t="s">
        <v>107</v>
      </c>
      <c r="G63" s="869"/>
      <c r="H63" s="184" t="s">
        <v>104</v>
      </c>
      <c r="I63" s="184" t="s">
        <v>105</v>
      </c>
      <c r="J63" s="868" t="s">
        <v>406</v>
      </c>
      <c r="K63" s="869"/>
      <c r="L63" s="184" t="s">
        <v>107</v>
      </c>
      <c r="M63" s="868" t="s">
        <v>104</v>
      </c>
      <c r="N63" s="869"/>
      <c r="O63" s="184" t="s">
        <v>105</v>
      </c>
      <c r="P63" s="184" t="s">
        <v>406</v>
      </c>
      <c r="Q63" s="868" t="s">
        <v>107</v>
      </c>
      <c r="R63" s="869"/>
      <c r="S63" s="184" t="s">
        <v>104</v>
      </c>
      <c r="T63" s="184" t="s">
        <v>105</v>
      </c>
      <c r="U63" s="184" t="s">
        <v>406</v>
      </c>
      <c r="V63" s="184" t="s">
        <v>107</v>
      </c>
      <c r="W63" s="183"/>
    </row>
    <row r="64" spans="1:23" ht="15" thickBot="1" x14ac:dyDescent="0.2">
      <c r="A64" s="875"/>
      <c r="B64" s="184" t="s">
        <v>407</v>
      </c>
      <c r="C64" s="185">
        <v>110000</v>
      </c>
      <c r="D64" s="185"/>
      <c r="E64" s="185"/>
      <c r="F64" s="855"/>
      <c r="G64" s="856"/>
      <c r="H64" s="185">
        <v>90000</v>
      </c>
      <c r="I64" s="185"/>
      <c r="J64" s="855"/>
      <c r="K64" s="856"/>
      <c r="L64" s="185"/>
      <c r="M64" s="855">
        <v>90000</v>
      </c>
      <c r="N64" s="856"/>
      <c r="O64" s="189"/>
      <c r="P64" s="189"/>
      <c r="Q64" s="857"/>
      <c r="R64" s="858"/>
      <c r="S64" s="185">
        <v>160000</v>
      </c>
      <c r="T64" s="185">
        <v>60000</v>
      </c>
      <c r="U64" s="189"/>
      <c r="V64" s="189"/>
      <c r="W64" s="183"/>
    </row>
    <row r="65" spans="1:23" ht="15" thickBot="1" x14ac:dyDescent="0.2">
      <c r="A65" s="875"/>
      <c r="B65" s="184" t="s">
        <v>408</v>
      </c>
      <c r="C65" s="185">
        <v>0</v>
      </c>
      <c r="D65" s="185"/>
      <c r="E65" s="185"/>
      <c r="F65" s="855"/>
      <c r="G65" s="856"/>
      <c r="H65" s="185">
        <v>0</v>
      </c>
      <c r="I65" s="185"/>
      <c r="J65" s="855"/>
      <c r="K65" s="856"/>
      <c r="L65" s="185"/>
      <c r="M65" s="855">
        <v>0</v>
      </c>
      <c r="N65" s="856"/>
      <c r="O65" s="189"/>
      <c r="P65" s="189"/>
      <c r="Q65" s="857"/>
      <c r="R65" s="858"/>
      <c r="S65" s="185">
        <v>0</v>
      </c>
      <c r="T65" s="185">
        <v>0</v>
      </c>
      <c r="U65" s="189"/>
      <c r="V65" s="189"/>
      <c r="W65" s="183"/>
    </row>
    <row r="66" spans="1:23" ht="15" thickBot="1" x14ac:dyDescent="0.2">
      <c r="A66" s="875"/>
      <c r="B66" s="874" t="s">
        <v>409</v>
      </c>
      <c r="C66" s="190"/>
      <c r="D66" s="185"/>
      <c r="E66" s="185"/>
      <c r="F66" s="855"/>
      <c r="G66" s="856"/>
      <c r="H66" s="185"/>
      <c r="I66" s="185"/>
      <c r="J66" s="855"/>
      <c r="K66" s="856"/>
      <c r="L66" s="185"/>
      <c r="M66" s="855"/>
      <c r="N66" s="856"/>
      <c r="O66" s="189"/>
      <c r="P66" s="189"/>
      <c r="Q66" s="857"/>
      <c r="R66" s="858"/>
      <c r="S66" s="189"/>
      <c r="T66" s="189"/>
      <c r="U66" s="189"/>
      <c r="V66" s="189"/>
      <c r="W66" s="183"/>
    </row>
    <row r="67" spans="1:23" ht="15" thickBot="1" x14ac:dyDescent="0.2">
      <c r="A67" s="876"/>
      <c r="B67" s="876"/>
      <c r="C67" s="859" t="s">
        <v>428</v>
      </c>
      <c r="D67" s="860"/>
      <c r="E67" s="860"/>
      <c r="F67" s="860"/>
      <c r="G67" s="860"/>
      <c r="H67" s="860"/>
      <c r="I67" s="860"/>
      <c r="J67" s="860"/>
      <c r="K67" s="860"/>
      <c r="L67" s="860"/>
      <c r="M67" s="860"/>
      <c r="N67" s="860"/>
      <c r="O67" s="860"/>
      <c r="P67" s="860"/>
      <c r="Q67" s="860"/>
      <c r="R67" s="860"/>
      <c r="S67" s="860"/>
      <c r="T67" s="860"/>
      <c r="U67" s="860"/>
      <c r="V67" s="861"/>
      <c r="W67" s="183"/>
    </row>
    <row r="68" spans="1:23" x14ac:dyDescent="0.15">
      <c r="A68" s="862" t="s">
        <v>410</v>
      </c>
      <c r="B68" s="863"/>
      <c r="C68" s="863"/>
      <c r="D68" s="863"/>
      <c r="E68" s="863"/>
      <c r="F68" s="863"/>
      <c r="G68" s="863"/>
      <c r="H68" s="863"/>
      <c r="I68" s="863"/>
      <c r="J68" s="863"/>
      <c r="K68" s="863"/>
      <c r="L68" s="863"/>
      <c r="M68" s="863"/>
      <c r="N68" s="863"/>
      <c r="O68" s="863"/>
      <c r="P68" s="863"/>
      <c r="Q68" s="863"/>
      <c r="R68" s="863"/>
      <c r="S68" s="863"/>
      <c r="T68" s="863"/>
      <c r="U68" s="863"/>
      <c r="V68" s="864"/>
      <c r="W68" s="873"/>
    </row>
    <row r="69" spans="1:23" ht="14.25" thickBot="1" x14ac:dyDescent="0.2">
      <c r="A69" s="865"/>
      <c r="B69" s="866"/>
      <c r="C69" s="866"/>
      <c r="D69" s="866"/>
      <c r="E69" s="866"/>
      <c r="F69" s="866"/>
      <c r="G69" s="866"/>
      <c r="H69" s="866"/>
      <c r="I69" s="866"/>
      <c r="J69" s="866"/>
      <c r="K69" s="866"/>
      <c r="L69" s="866"/>
      <c r="M69" s="866"/>
      <c r="N69" s="866"/>
      <c r="O69" s="866"/>
      <c r="P69" s="866"/>
      <c r="Q69" s="866"/>
      <c r="R69" s="866"/>
      <c r="S69" s="866"/>
      <c r="T69" s="866"/>
      <c r="U69" s="866"/>
      <c r="V69" s="867"/>
      <c r="W69" s="873"/>
    </row>
    <row r="70" spans="1:23" ht="14.25" x14ac:dyDescent="0.15">
      <c r="A70" s="835" t="s">
        <v>411</v>
      </c>
      <c r="B70" s="836"/>
      <c r="C70" s="836"/>
      <c r="D70" s="836"/>
      <c r="E70" s="836"/>
      <c r="F70" s="837"/>
      <c r="G70" s="841"/>
      <c r="H70" s="842"/>
      <c r="I70" s="842"/>
      <c r="J70" s="843"/>
      <c r="K70" s="841" t="s">
        <v>171</v>
      </c>
      <c r="L70" s="842"/>
      <c r="M70" s="842"/>
      <c r="N70" s="842"/>
      <c r="O70" s="842"/>
      <c r="P70" s="842"/>
      <c r="Q70" s="843"/>
      <c r="R70" s="847"/>
      <c r="S70" s="848"/>
      <c r="T70" s="848"/>
      <c r="U70" s="848"/>
      <c r="V70" s="849"/>
      <c r="W70" s="183"/>
    </row>
    <row r="71" spans="1:23" ht="15" thickBot="1" x14ac:dyDescent="0.2">
      <c r="A71" s="838"/>
      <c r="B71" s="839"/>
      <c r="C71" s="839"/>
      <c r="D71" s="839"/>
      <c r="E71" s="839"/>
      <c r="F71" s="840"/>
      <c r="G71" s="844"/>
      <c r="H71" s="845"/>
      <c r="I71" s="845"/>
      <c r="J71" s="846"/>
      <c r="K71" s="844"/>
      <c r="L71" s="845"/>
      <c r="M71" s="845"/>
      <c r="N71" s="845"/>
      <c r="O71" s="845"/>
      <c r="P71" s="845"/>
      <c r="Q71" s="846"/>
      <c r="R71" s="850"/>
      <c r="S71" s="851"/>
      <c r="T71" s="851"/>
      <c r="U71" s="851"/>
      <c r="V71" s="852"/>
      <c r="W71" s="183"/>
    </row>
    <row r="72" spans="1:23" ht="14.25" x14ac:dyDescent="0.15">
      <c r="A72" s="835" t="s">
        <v>412</v>
      </c>
      <c r="B72" s="836"/>
      <c r="C72" s="836"/>
      <c r="D72" s="836"/>
      <c r="E72" s="836"/>
      <c r="F72" s="837"/>
      <c r="G72" s="841" t="s">
        <v>172</v>
      </c>
      <c r="H72" s="842"/>
      <c r="I72" s="842"/>
      <c r="J72" s="842"/>
      <c r="K72" s="842"/>
      <c r="L72" s="842"/>
      <c r="M72" s="843"/>
      <c r="N72" s="841" t="s">
        <v>173</v>
      </c>
      <c r="O72" s="842"/>
      <c r="P72" s="842"/>
      <c r="Q72" s="842"/>
      <c r="R72" s="842"/>
      <c r="S72" s="842"/>
      <c r="T72" s="842"/>
      <c r="U72" s="842"/>
      <c r="V72" s="853"/>
      <c r="W72" s="183"/>
    </row>
    <row r="73" spans="1:23" ht="15" thickBot="1" x14ac:dyDescent="0.2">
      <c r="A73" s="838"/>
      <c r="B73" s="839"/>
      <c r="C73" s="839"/>
      <c r="D73" s="839"/>
      <c r="E73" s="839"/>
      <c r="F73" s="840"/>
      <c r="G73" s="844"/>
      <c r="H73" s="845"/>
      <c r="I73" s="845"/>
      <c r="J73" s="845"/>
      <c r="K73" s="845"/>
      <c r="L73" s="845"/>
      <c r="M73" s="846"/>
      <c r="N73" s="844"/>
      <c r="O73" s="845"/>
      <c r="P73" s="845"/>
      <c r="Q73" s="845"/>
      <c r="R73" s="845"/>
      <c r="S73" s="845"/>
      <c r="T73" s="845"/>
      <c r="U73" s="845"/>
      <c r="V73" s="854"/>
      <c r="W73" s="183"/>
    </row>
    <row r="74" spans="1:23" ht="14.25" x14ac:dyDescent="0.15">
      <c r="A74" s="803"/>
      <c r="B74" s="804"/>
      <c r="C74" s="804"/>
      <c r="D74" s="804"/>
      <c r="E74" s="804"/>
      <c r="F74" s="805"/>
      <c r="G74" s="812"/>
      <c r="H74" s="813"/>
      <c r="I74" s="813"/>
      <c r="J74" s="813"/>
      <c r="K74" s="813"/>
      <c r="L74" s="813"/>
      <c r="M74" s="814"/>
      <c r="N74" s="812"/>
      <c r="O74" s="813"/>
      <c r="P74" s="813"/>
      <c r="Q74" s="813"/>
      <c r="R74" s="813"/>
      <c r="S74" s="813"/>
      <c r="T74" s="813"/>
      <c r="U74" s="813"/>
      <c r="V74" s="821"/>
      <c r="W74" s="183"/>
    </row>
    <row r="75" spans="1:23" ht="14.25" x14ac:dyDescent="0.15">
      <c r="A75" s="806"/>
      <c r="B75" s="807"/>
      <c r="C75" s="807"/>
      <c r="D75" s="807"/>
      <c r="E75" s="807"/>
      <c r="F75" s="808"/>
      <c r="G75" s="815"/>
      <c r="H75" s="816"/>
      <c r="I75" s="816"/>
      <c r="J75" s="816"/>
      <c r="K75" s="816"/>
      <c r="L75" s="816"/>
      <c r="M75" s="817"/>
      <c r="N75" s="815"/>
      <c r="O75" s="816"/>
      <c r="P75" s="816"/>
      <c r="Q75" s="816"/>
      <c r="R75" s="816"/>
      <c r="S75" s="816"/>
      <c r="T75" s="816"/>
      <c r="U75" s="816"/>
      <c r="V75" s="822"/>
      <c r="W75" s="183"/>
    </row>
    <row r="76" spans="1:23" ht="15" thickBot="1" x14ac:dyDescent="0.2">
      <c r="A76" s="809"/>
      <c r="B76" s="810"/>
      <c r="C76" s="810"/>
      <c r="D76" s="810"/>
      <c r="E76" s="810"/>
      <c r="F76" s="811"/>
      <c r="G76" s="818"/>
      <c r="H76" s="819"/>
      <c r="I76" s="819"/>
      <c r="J76" s="819"/>
      <c r="K76" s="819"/>
      <c r="L76" s="819"/>
      <c r="M76" s="820"/>
      <c r="N76" s="818"/>
      <c r="O76" s="819"/>
      <c r="P76" s="819"/>
      <c r="Q76" s="819"/>
      <c r="R76" s="819"/>
      <c r="S76" s="819"/>
      <c r="T76" s="819"/>
      <c r="U76" s="819"/>
      <c r="V76" s="823"/>
      <c r="W76" s="183"/>
    </row>
    <row r="77" spans="1:23" ht="14.25" x14ac:dyDescent="0.15">
      <c r="A77" s="183"/>
      <c r="B77" s="183"/>
      <c r="C77" s="183"/>
      <c r="D77" s="183"/>
      <c r="E77" s="183"/>
      <c r="F77" s="183"/>
      <c r="G77" s="183"/>
      <c r="H77" s="183"/>
      <c r="I77" s="183"/>
      <c r="J77" s="183"/>
      <c r="K77" s="183"/>
      <c r="L77" s="183"/>
      <c r="M77" s="183"/>
      <c r="N77" s="183"/>
      <c r="O77" s="183"/>
      <c r="P77" s="183"/>
      <c r="Q77" s="183"/>
      <c r="R77" s="183"/>
      <c r="S77" s="183"/>
      <c r="T77" s="183"/>
      <c r="U77" s="183"/>
      <c r="V77" s="183"/>
      <c r="W77" s="186"/>
    </row>
    <row r="78" spans="1:23" ht="318.75" x14ac:dyDescent="0.15">
      <c r="A78" s="187" t="s">
        <v>429</v>
      </c>
      <c r="B78"/>
      <c r="C78"/>
      <c r="D78"/>
      <c r="E78"/>
      <c r="F78"/>
      <c r="G78"/>
      <c r="H78"/>
      <c r="I78"/>
      <c r="J78"/>
      <c r="K78"/>
      <c r="L78"/>
      <c r="M78"/>
      <c r="N78"/>
      <c r="O78"/>
      <c r="P78"/>
      <c r="Q78"/>
      <c r="R78"/>
      <c r="S78"/>
      <c r="T78"/>
      <c r="U78"/>
      <c r="V78"/>
      <c r="W78"/>
    </row>
    <row r="79" spans="1:23" x14ac:dyDescent="0.15">
      <c r="A79"/>
      <c r="B79"/>
      <c r="C79"/>
      <c r="D79"/>
      <c r="E79"/>
      <c r="F79"/>
      <c r="G79"/>
      <c r="H79"/>
      <c r="I79"/>
      <c r="J79"/>
      <c r="K79"/>
      <c r="L79"/>
      <c r="M79"/>
      <c r="N79"/>
      <c r="O79"/>
      <c r="P79"/>
      <c r="Q79"/>
      <c r="R79"/>
      <c r="S79"/>
      <c r="T79"/>
      <c r="U79"/>
      <c r="V79"/>
      <c r="W79"/>
    </row>
    <row r="80" spans="1:23" x14ac:dyDescent="0.15">
      <c r="A80" s="187"/>
      <c r="B80"/>
      <c r="C80"/>
      <c r="D80"/>
      <c r="E80"/>
      <c r="F80"/>
      <c r="G80"/>
      <c r="H80"/>
      <c r="I80"/>
      <c r="J80"/>
      <c r="K80"/>
      <c r="L80"/>
      <c r="M80"/>
      <c r="N80"/>
      <c r="O80"/>
      <c r="P80"/>
      <c r="Q80"/>
      <c r="R80"/>
      <c r="S80"/>
      <c r="T80"/>
      <c r="U80"/>
      <c r="V80"/>
      <c r="W80"/>
    </row>
  </sheetData>
  <mergeCells count="147">
    <mergeCell ref="A22:E23"/>
    <mergeCell ref="F22:I23"/>
    <mergeCell ref="J22:N23"/>
    <mergeCell ref="O22:R23"/>
    <mergeCell ref="A24:E25"/>
    <mergeCell ref="F24:K25"/>
    <mergeCell ref="A6:B6"/>
    <mergeCell ref="H6:M6"/>
    <mergeCell ref="N6:R6"/>
    <mergeCell ref="A7:B7"/>
    <mergeCell ref="H7:M7"/>
    <mergeCell ref="N7:R7"/>
    <mergeCell ref="C12:R13"/>
    <mergeCell ref="A4:B4"/>
    <mergeCell ref="C4:R4"/>
    <mergeCell ref="A5:B5"/>
    <mergeCell ref="C5:G5"/>
    <mergeCell ref="H5:M5"/>
    <mergeCell ref="N5:R5"/>
    <mergeCell ref="C6:G6"/>
    <mergeCell ref="C7:G7"/>
    <mergeCell ref="K11:L11"/>
    <mergeCell ref="N11:O11"/>
    <mergeCell ref="S12:S13"/>
    <mergeCell ref="A14:R14"/>
    <mergeCell ref="S14:S21"/>
    <mergeCell ref="A8:A13"/>
    <mergeCell ref="E8:F8"/>
    <mergeCell ref="I8:J8"/>
    <mergeCell ref="K8:L8"/>
    <mergeCell ref="N8:O8"/>
    <mergeCell ref="E9:F9"/>
    <mergeCell ref="I9:J9"/>
    <mergeCell ref="K9:L9"/>
    <mergeCell ref="N9:O9"/>
    <mergeCell ref="E10:F10"/>
    <mergeCell ref="I10:J10"/>
    <mergeCell ref="K10:L10"/>
    <mergeCell ref="N10:O10"/>
    <mergeCell ref="B11:B13"/>
    <mergeCell ref="E11:F11"/>
    <mergeCell ref="I11:J11"/>
    <mergeCell ref="A15:R15"/>
    <mergeCell ref="A35:B35"/>
    <mergeCell ref="C35:G35"/>
    <mergeCell ref="H35:M35"/>
    <mergeCell ref="N35:R35"/>
    <mergeCell ref="A36:B36"/>
    <mergeCell ref="C36:G36"/>
    <mergeCell ref="H36:M36"/>
    <mergeCell ref="N36:R36"/>
    <mergeCell ref="L24:R25"/>
    <mergeCell ref="A26:E28"/>
    <mergeCell ref="F26:K28"/>
    <mergeCell ref="L26:R28"/>
    <mergeCell ref="A34:B34"/>
    <mergeCell ref="C34:R34"/>
    <mergeCell ref="A37:B37"/>
    <mergeCell ref="C37:G37"/>
    <mergeCell ref="H37:M37"/>
    <mergeCell ref="N37:R37"/>
    <mergeCell ref="A38:A42"/>
    <mergeCell ref="E38:F38"/>
    <mergeCell ref="I38:J38"/>
    <mergeCell ref="K38:L38"/>
    <mergeCell ref="N38:O38"/>
    <mergeCell ref="E39:F39"/>
    <mergeCell ref="I39:J39"/>
    <mergeCell ref="K39:L39"/>
    <mergeCell ref="N39:O39"/>
    <mergeCell ref="E40:F40"/>
    <mergeCell ref="I40:J40"/>
    <mergeCell ref="K40:L40"/>
    <mergeCell ref="A43:R43"/>
    <mergeCell ref="A44:R44"/>
    <mergeCell ref="A45:R45"/>
    <mergeCell ref="A46:R46"/>
    <mergeCell ref="S43:S46"/>
    <mergeCell ref="N40:O40"/>
    <mergeCell ref="B41:B42"/>
    <mergeCell ref="E41:F41"/>
    <mergeCell ref="I41:J41"/>
    <mergeCell ref="K41:L41"/>
    <mergeCell ref="N41:O41"/>
    <mergeCell ref="C42:R42"/>
    <mergeCell ref="A51:E53"/>
    <mergeCell ref="F51:K53"/>
    <mergeCell ref="L51:R53"/>
    <mergeCell ref="A59:B59"/>
    <mergeCell ref="C59:V59"/>
    <mergeCell ref="A47:E48"/>
    <mergeCell ref="F47:I48"/>
    <mergeCell ref="J47:N48"/>
    <mergeCell ref="O47:R48"/>
    <mergeCell ref="A49:E50"/>
    <mergeCell ref="F49:K50"/>
    <mergeCell ref="L49:R50"/>
    <mergeCell ref="C61:G61"/>
    <mergeCell ref="H61:L61"/>
    <mergeCell ref="M61:R61"/>
    <mergeCell ref="S61:V61"/>
    <mergeCell ref="A60:B60"/>
    <mergeCell ref="C60:G60"/>
    <mergeCell ref="H60:L60"/>
    <mergeCell ref="M60:R60"/>
    <mergeCell ref="S60:V60"/>
    <mergeCell ref="W68:W69"/>
    <mergeCell ref="A63:A67"/>
    <mergeCell ref="F63:G63"/>
    <mergeCell ref="J63:K63"/>
    <mergeCell ref="M63:N63"/>
    <mergeCell ref="Q63:R63"/>
    <mergeCell ref="F64:G64"/>
    <mergeCell ref="J64:K64"/>
    <mergeCell ref="M64:N64"/>
    <mergeCell ref="Q64:R64"/>
    <mergeCell ref="F65:G65"/>
    <mergeCell ref="J65:K65"/>
    <mergeCell ref="M65:N65"/>
    <mergeCell ref="Q65:R65"/>
    <mergeCell ref="B66:B67"/>
    <mergeCell ref="F66:G66"/>
    <mergeCell ref="J66:K66"/>
    <mergeCell ref="A74:F76"/>
    <mergeCell ref="G74:M76"/>
    <mergeCell ref="N74:V76"/>
    <mergeCell ref="A16:R21"/>
    <mergeCell ref="A2:R2"/>
    <mergeCell ref="A1:R1"/>
    <mergeCell ref="A3:R3"/>
    <mergeCell ref="A70:F71"/>
    <mergeCell ref="G70:J71"/>
    <mergeCell ref="K70:Q71"/>
    <mergeCell ref="R70:V71"/>
    <mergeCell ref="A72:F73"/>
    <mergeCell ref="G72:M73"/>
    <mergeCell ref="N72:V73"/>
    <mergeCell ref="M66:N66"/>
    <mergeCell ref="Q66:R66"/>
    <mergeCell ref="C67:V67"/>
    <mergeCell ref="A68:V69"/>
    <mergeCell ref="A62:B62"/>
    <mergeCell ref="C62:G62"/>
    <mergeCell ref="H62:L62"/>
    <mergeCell ref="M62:R62"/>
    <mergeCell ref="S62:V62"/>
    <mergeCell ref="A61:B61"/>
  </mergeCells>
  <phoneticPr fontId="24" type="noConversion"/>
  <pageMargins left="0.7" right="0.7" top="0.65" bottom="0.64"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U81"/>
  <sheetViews>
    <sheetView topLeftCell="B52" zoomScaleNormal="100" workbookViewId="0">
      <selection activeCell="N66" sqref="N66"/>
    </sheetView>
  </sheetViews>
  <sheetFormatPr defaultColWidth="8.875" defaultRowHeight="13.5" x14ac:dyDescent="0.15"/>
  <cols>
    <col min="1" max="1" width="1.5" style="1" customWidth="1"/>
    <col min="2" max="2" width="8.375" style="1" customWidth="1"/>
    <col min="3" max="3" width="21.375" style="1" customWidth="1"/>
    <col min="4" max="4" width="33.375" style="1" customWidth="1"/>
    <col min="5" max="5" width="8.625" style="1" customWidth="1"/>
    <col min="6" max="18" width="5" style="1" bestFit="1" customWidth="1"/>
    <col min="19" max="19" width="11" style="1" bestFit="1" customWidth="1"/>
    <col min="20" max="20" width="5" style="1" bestFit="1" customWidth="1"/>
    <col min="21" max="21" width="5.25" style="1" bestFit="1" customWidth="1"/>
    <col min="22" max="16384" width="8.875" style="1"/>
  </cols>
  <sheetData>
    <row r="1" spans="2:21" ht="14.25" x14ac:dyDescent="0.15">
      <c r="B1" s="31" t="s">
        <v>174</v>
      </c>
      <c r="S1" s="1" t="s">
        <v>175</v>
      </c>
    </row>
    <row r="2" spans="2:21" ht="14.25" thickBot="1" x14ac:dyDescent="0.2"/>
    <row r="3" spans="2:21" ht="12" customHeight="1" x14ac:dyDescent="0.15">
      <c r="B3" s="639" t="s">
        <v>250</v>
      </c>
      <c r="C3" s="640"/>
      <c r="D3" s="640"/>
      <c r="E3" s="643" t="s">
        <v>251</v>
      </c>
      <c r="F3" s="640" t="s">
        <v>176</v>
      </c>
      <c r="G3" s="640"/>
      <c r="H3" s="640"/>
      <c r="I3" s="640"/>
      <c r="J3" s="640"/>
      <c r="K3" s="640"/>
      <c r="L3" s="640"/>
      <c r="M3" s="640"/>
      <c r="N3" s="640"/>
      <c r="O3" s="640"/>
      <c r="P3" s="640"/>
      <c r="Q3" s="640"/>
      <c r="R3" s="640"/>
      <c r="S3" s="640"/>
      <c r="T3" s="640"/>
      <c r="U3" s="640"/>
    </row>
    <row r="4" spans="2:21" ht="28.5" customHeight="1" x14ac:dyDescent="0.15">
      <c r="B4" s="917"/>
      <c r="C4" s="918"/>
      <c r="D4" s="918"/>
      <c r="E4" s="919"/>
      <c r="F4" s="918" t="s">
        <v>1158</v>
      </c>
      <c r="G4" s="918"/>
      <c r="H4" s="918"/>
      <c r="I4" s="920" t="s">
        <v>253</v>
      </c>
      <c r="J4" s="921"/>
      <c r="K4" s="921"/>
      <c r="L4" s="921"/>
      <c r="M4" s="918" t="s">
        <v>254</v>
      </c>
      <c r="N4" s="918"/>
      <c r="O4" s="918"/>
      <c r="P4" s="918"/>
      <c r="Q4" s="918" t="s">
        <v>255</v>
      </c>
      <c r="R4" s="918"/>
      <c r="S4" s="918"/>
      <c r="T4" s="918"/>
      <c r="U4" s="918" t="s">
        <v>124</v>
      </c>
    </row>
    <row r="5" spans="2:21" x14ac:dyDescent="0.15">
      <c r="B5" s="917"/>
      <c r="C5" s="918"/>
      <c r="D5" s="918"/>
      <c r="E5" s="919"/>
      <c r="F5" s="32" t="s">
        <v>181</v>
      </c>
      <c r="G5" s="32" t="s">
        <v>182</v>
      </c>
      <c r="H5" s="916" t="s">
        <v>177</v>
      </c>
      <c r="I5" s="32" t="s">
        <v>181</v>
      </c>
      <c r="J5" s="32" t="s">
        <v>182</v>
      </c>
      <c r="K5" s="32" t="s">
        <v>183</v>
      </c>
      <c r="L5" s="916" t="s">
        <v>177</v>
      </c>
      <c r="M5" s="32" t="s">
        <v>181</v>
      </c>
      <c r="N5" s="32" t="s">
        <v>182</v>
      </c>
      <c r="O5" s="32" t="s">
        <v>183</v>
      </c>
      <c r="P5" s="916" t="s">
        <v>177</v>
      </c>
      <c r="Q5" s="32" t="s">
        <v>181</v>
      </c>
      <c r="R5" s="32" t="s">
        <v>182</v>
      </c>
      <c r="S5" s="32" t="s">
        <v>183</v>
      </c>
      <c r="T5" s="916" t="s">
        <v>177</v>
      </c>
      <c r="U5" s="918"/>
    </row>
    <row r="6" spans="2:21" x14ac:dyDescent="0.15">
      <c r="B6" s="917"/>
      <c r="C6" s="918"/>
      <c r="D6" s="918"/>
      <c r="E6" s="919"/>
      <c r="F6" s="32" t="s">
        <v>14</v>
      </c>
      <c r="G6" s="32" t="s">
        <v>14</v>
      </c>
      <c r="H6" s="916"/>
      <c r="I6" s="32" t="s">
        <v>14</v>
      </c>
      <c r="J6" s="32" t="s">
        <v>14</v>
      </c>
      <c r="K6" s="32" t="s">
        <v>14</v>
      </c>
      <c r="L6" s="916"/>
      <c r="M6" s="32" t="s">
        <v>14</v>
      </c>
      <c r="N6" s="32" t="s">
        <v>14</v>
      </c>
      <c r="O6" s="32" t="s">
        <v>14</v>
      </c>
      <c r="P6" s="916"/>
      <c r="Q6" s="32" t="s">
        <v>14</v>
      </c>
      <c r="R6" s="32" t="s">
        <v>14</v>
      </c>
      <c r="S6" s="32" t="s">
        <v>14</v>
      </c>
      <c r="T6" s="916"/>
      <c r="U6" s="918"/>
    </row>
    <row r="7" spans="2:21" x14ac:dyDescent="0.15">
      <c r="B7" s="33" t="s">
        <v>256</v>
      </c>
      <c r="C7" s="34" t="s">
        <v>257</v>
      </c>
      <c r="D7" s="34" t="s">
        <v>258</v>
      </c>
      <c r="E7" s="34" t="s">
        <v>259</v>
      </c>
      <c r="F7" s="35">
        <f>F42+F48+F58+F63+F73+F78</f>
        <v>500</v>
      </c>
      <c r="G7" s="35">
        <f t="shared" ref="G7:T7" si="0">G42+G48+G58+G63+G73+G78</f>
        <v>500</v>
      </c>
      <c r="H7" s="35">
        <f t="shared" si="0"/>
        <v>1000</v>
      </c>
      <c r="I7" s="35">
        <f t="shared" si="0"/>
        <v>0</v>
      </c>
      <c r="J7" s="35">
        <f t="shared" si="0"/>
        <v>150</v>
      </c>
      <c r="K7" s="35">
        <f t="shared" si="0"/>
        <v>250</v>
      </c>
      <c r="L7" s="35">
        <f t="shared" si="0"/>
        <v>400</v>
      </c>
      <c r="M7" s="35">
        <f t="shared" si="0"/>
        <v>0</v>
      </c>
      <c r="N7" s="35">
        <f t="shared" si="0"/>
        <v>46</v>
      </c>
      <c r="O7" s="35">
        <f t="shared" si="0"/>
        <v>4</v>
      </c>
      <c r="P7" s="35">
        <f t="shared" si="0"/>
        <v>50</v>
      </c>
      <c r="Q7" s="35">
        <f t="shared" si="0"/>
        <v>0</v>
      </c>
      <c r="R7" s="35">
        <f t="shared" si="0"/>
        <v>0</v>
      </c>
      <c r="S7" s="35">
        <f t="shared" si="0"/>
        <v>0</v>
      </c>
      <c r="T7" s="35">
        <f t="shared" si="0"/>
        <v>0</v>
      </c>
      <c r="U7" s="35">
        <f>SUM(T7,P7,L7,H7)</f>
        <v>1450</v>
      </c>
    </row>
    <row r="8" spans="2:21" x14ac:dyDescent="0.15">
      <c r="B8" s="907" t="s">
        <v>260</v>
      </c>
      <c r="C8" s="908" t="s">
        <v>261</v>
      </c>
      <c r="D8" s="36" t="s">
        <v>262</v>
      </c>
      <c r="E8" s="37">
        <v>1101</v>
      </c>
      <c r="F8" s="38"/>
      <c r="G8" s="38">
        <v>2</v>
      </c>
      <c r="H8" s="39">
        <f t="shared" ref="H8:H72" si="1">SUM(F8:G8)</f>
        <v>2</v>
      </c>
      <c r="I8" s="38"/>
      <c r="J8" s="38"/>
      <c r="K8" s="38">
        <v>2</v>
      </c>
      <c r="L8" s="39">
        <f t="shared" ref="L8:L63" si="2">SUM(I8:K8)</f>
        <v>2</v>
      </c>
      <c r="M8" s="38"/>
      <c r="N8" s="38"/>
      <c r="O8" s="38"/>
      <c r="P8" s="39">
        <f t="shared" ref="P8:P72" si="3">SUM(M8:O8)</f>
        <v>0</v>
      </c>
      <c r="Q8" s="38"/>
      <c r="R8" s="38"/>
      <c r="S8" s="38"/>
      <c r="T8" s="39">
        <f t="shared" ref="T8:T72" si="4">SUM(Q8:S8)</f>
        <v>0</v>
      </c>
      <c r="U8" s="39">
        <f t="shared" ref="U8:U63" si="5">SUM(T8,P8,L8,H8)</f>
        <v>4</v>
      </c>
    </row>
    <row r="9" spans="2:21" x14ac:dyDescent="0.15">
      <c r="B9" s="907"/>
      <c r="C9" s="908"/>
      <c r="D9" s="36" t="s">
        <v>263</v>
      </c>
      <c r="E9" s="37">
        <v>1102</v>
      </c>
      <c r="F9" s="38"/>
      <c r="G9" s="38">
        <v>5</v>
      </c>
      <c r="H9" s="39">
        <f t="shared" si="1"/>
        <v>5</v>
      </c>
      <c r="I9" s="38"/>
      <c r="J9" s="38"/>
      <c r="K9" s="38">
        <v>5</v>
      </c>
      <c r="L9" s="39">
        <f t="shared" si="2"/>
        <v>5</v>
      </c>
      <c r="M9" s="38"/>
      <c r="N9" s="38"/>
      <c r="O9" s="38"/>
      <c r="P9" s="39">
        <f t="shared" si="3"/>
        <v>0</v>
      </c>
      <c r="Q9" s="38"/>
      <c r="R9" s="38"/>
      <c r="S9" s="38"/>
      <c r="T9" s="39">
        <f t="shared" si="4"/>
        <v>0</v>
      </c>
      <c r="U9" s="39">
        <f t="shared" si="5"/>
        <v>10</v>
      </c>
    </row>
    <row r="10" spans="2:21" x14ac:dyDescent="0.15">
      <c r="B10" s="907"/>
      <c r="C10" s="908" t="s">
        <v>264</v>
      </c>
      <c r="D10" s="36" t="s">
        <v>265</v>
      </c>
      <c r="E10" s="37">
        <v>1201</v>
      </c>
      <c r="F10" s="38"/>
      <c r="G10" s="38">
        <v>1</v>
      </c>
      <c r="H10" s="39">
        <f t="shared" si="1"/>
        <v>1</v>
      </c>
      <c r="I10" s="38"/>
      <c r="J10" s="38"/>
      <c r="K10" s="38">
        <v>1</v>
      </c>
      <c r="L10" s="39">
        <f t="shared" si="2"/>
        <v>1</v>
      </c>
      <c r="M10" s="38"/>
      <c r="N10" s="38"/>
      <c r="O10" s="38"/>
      <c r="P10" s="39">
        <f t="shared" si="3"/>
        <v>0</v>
      </c>
      <c r="Q10" s="38"/>
      <c r="R10" s="38"/>
      <c r="S10" s="38"/>
      <c r="T10" s="39">
        <f t="shared" si="4"/>
        <v>0</v>
      </c>
      <c r="U10" s="39">
        <f t="shared" si="5"/>
        <v>2</v>
      </c>
    </row>
    <row r="11" spans="2:21" x14ac:dyDescent="0.15">
      <c r="B11" s="907"/>
      <c r="C11" s="908"/>
      <c r="D11" s="36" t="s">
        <v>266</v>
      </c>
      <c r="E11" s="37">
        <v>1202</v>
      </c>
      <c r="F11" s="38"/>
      <c r="G11" s="38">
        <v>2</v>
      </c>
      <c r="H11" s="39">
        <f t="shared" si="1"/>
        <v>2</v>
      </c>
      <c r="I11" s="38"/>
      <c r="J11" s="38"/>
      <c r="K11" s="38">
        <v>2</v>
      </c>
      <c r="L11" s="39">
        <f t="shared" si="2"/>
        <v>2</v>
      </c>
      <c r="M11" s="38"/>
      <c r="N11" s="38"/>
      <c r="O11" s="38"/>
      <c r="P11" s="39">
        <f t="shared" si="3"/>
        <v>0</v>
      </c>
      <c r="Q11" s="38"/>
      <c r="R11" s="38"/>
      <c r="S11" s="38"/>
      <c r="T11" s="39">
        <f t="shared" si="4"/>
        <v>0</v>
      </c>
      <c r="U11" s="39">
        <f t="shared" si="5"/>
        <v>4</v>
      </c>
    </row>
    <row r="12" spans="2:21" ht="22.5" x14ac:dyDescent="0.15">
      <c r="B12" s="907"/>
      <c r="C12" s="908" t="s">
        <v>267</v>
      </c>
      <c r="D12" s="40" t="s">
        <v>268</v>
      </c>
      <c r="E12" s="41">
        <v>1301</v>
      </c>
      <c r="F12" s="42"/>
      <c r="G12" s="42">
        <v>95</v>
      </c>
      <c r="H12" s="39">
        <f t="shared" si="1"/>
        <v>95</v>
      </c>
      <c r="I12" s="42"/>
      <c r="J12" s="42"/>
      <c r="K12" s="42"/>
      <c r="L12" s="39">
        <f t="shared" si="2"/>
        <v>0</v>
      </c>
      <c r="M12" s="42"/>
      <c r="N12" s="42"/>
      <c r="O12" s="42"/>
      <c r="P12" s="39">
        <f t="shared" si="3"/>
        <v>0</v>
      </c>
      <c r="Q12" s="42"/>
      <c r="R12" s="42"/>
      <c r="S12" s="42"/>
      <c r="T12" s="39">
        <f t="shared" si="4"/>
        <v>0</v>
      </c>
      <c r="U12" s="39">
        <f t="shared" si="5"/>
        <v>95</v>
      </c>
    </row>
    <row r="13" spans="2:21" x14ac:dyDescent="0.15">
      <c r="B13" s="907"/>
      <c r="C13" s="908"/>
      <c r="D13" s="40" t="s">
        <v>269</v>
      </c>
      <c r="E13" s="41">
        <v>1302</v>
      </c>
      <c r="F13" s="42">
        <v>40</v>
      </c>
      <c r="G13" s="42"/>
      <c r="H13" s="39">
        <f t="shared" si="1"/>
        <v>40</v>
      </c>
      <c r="I13" s="42"/>
      <c r="J13" s="42"/>
      <c r="K13" s="42"/>
      <c r="L13" s="39">
        <f t="shared" si="2"/>
        <v>0</v>
      </c>
      <c r="M13" s="42"/>
      <c r="N13" s="42"/>
      <c r="O13" s="42"/>
      <c r="P13" s="39">
        <f t="shared" si="3"/>
        <v>0</v>
      </c>
      <c r="Q13" s="42"/>
      <c r="R13" s="42"/>
      <c r="S13" s="42"/>
      <c r="T13" s="39">
        <f t="shared" si="4"/>
        <v>0</v>
      </c>
      <c r="U13" s="39">
        <f t="shared" si="5"/>
        <v>40</v>
      </c>
    </row>
    <row r="14" spans="2:21" x14ac:dyDescent="0.15">
      <c r="B14" s="907"/>
      <c r="C14" s="908"/>
      <c r="D14" s="40" t="s">
        <v>270</v>
      </c>
      <c r="E14" s="41">
        <v>1303</v>
      </c>
      <c r="F14" s="42"/>
      <c r="G14" s="42"/>
      <c r="H14" s="39">
        <f t="shared" si="1"/>
        <v>0</v>
      </c>
      <c r="I14" s="42"/>
      <c r="J14" s="42"/>
      <c r="K14" s="42">
        <v>40</v>
      </c>
      <c r="L14" s="39">
        <f t="shared" si="2"/>
        <v>40</v>
      </c>
      <c r="M14" s="42"/>
      <c r="N14" s="42"/>
      <c r="O14" s="42"/>
      <c r="P14" s="39">
        <f t="shared" si="3"/>
        <v>0</v>
      </c>
      <c r="Q14" s="42"/>
      <c r="R14" s="42"/>
      <c r="S14" s="42"/>
      <c r="T14" s="39">
        <f t="shared" si="4"/>
        <v>0</v>
      </c>
      <c r="U14" s="39">
        <f t="shared" si="5"/>
        <v>40</v>
      </c>
    </row>
    <row r="15" spans="2:21" x14ac:dyDescent="0.15">
      <c r="B15" s="907"/>
      <c r="C15" s="908"/>
      <c r="D15" s="40" t="s">
        <v>271</v>
      </c>
      <c r="E15" s="41">
        <v>1304</v>
      </c>
      <c r="F15" s="42">
        <v>80</v>
      </c>
      <c r="G15" s="42"/>
      <c r="H15" s="39">
        <f t="shared" si="1"/>
        <v>80</v>
      </c>
      <c r="I15" s="42"/>
      <c r="J15" s="42"/>
      <c r="K15" s="42"/>
      <c r="L15" s="39">
        <f t="shared" si="2"/>
        <v>0</v>
      </c>
      <c r="M15" s="42"/>
      <c r="N15" s="42"/>
      <c r="O15" s="42"/>
      <c r="P15" s="39">
        <f t="shared" si="3"/>
        <v>0</v>
      </c>
      <c r="Q15" s="42"/>
      <c r="R15" s="42"/>
      <c r="S15" s="42"/>
      <c r="T15" s="39">
        <f t="shared" si="4"/>
        <v>0</v>
      </c>
      <c r="U15" s="39">
        <f t="shared" si="5"/>
        <v>80</v>
      </c>
    </row>
    <row r="16" spans="2:21" x14ac:dyDescent="0.15">
      <c r="B16" s="907"/>
      <c r="C16" s="908"/>
      <c r="D16" s="40" t="s">
        <v>272</v>
      </c>
      <c r="E16" s="41">
        <v>1305</v>
      </c>
      <c r="F16" s="42">
        <v>120</v>
      </c>
      <c r="G16" s="43"/>
      <c r="H16" s="39">
        <f t="shared" si="1"/>
        <v>120</v>
      </c>
      <c r="I16" s="42"/>
      <c r="J16" s="42"/>
      <c r="K16" s="42"/>
      <c r="L16" s="39">
        <f t="shared" si="2"/>
        <v>0</v>
      </c>
      <c r="M16" s="42"/>
      <c r="N16" s="42"/>
      <c r="O16" s="42"/>
      <c r="P16" s="39">
        <f t="shared" si="3"/>
        <v>0</v>
      </c>
      <c r="Q16" s="42"/>
      <c r="R16" s="42"/>
      <c r="S16" s="42"/>
      <c r="T16" s="39">
        <f t="shared" si="4"/>
        <v>0</v>
      </c>
      <c r="U16" s="39">
        <f t="shared" si="5"/>
        <v>120</v>
      </c>
    </row>
    <row r="17" spans="2:21" x14ac:dyDescent="0.15">
      <c r="B17" s="907"/>
      <c r="C17" s="908"/>
      <c r="D17" s="36" t="s">
        <v>273</v>
      </c>
      <c r="E17" s="41">
        <v>1306</v>
      </c>
      <c r="F17" s="38"/>
      <c r="G17" s="38"/>
      <c r="H17" s="39">
        <f t="shared" si="1"/>
        <v>0</v>
      </c>
      <c r="I17" s="38"/>
      <c r="J17" s="38">
        <v>43</v>
      </c>
      <c r="K17" s="38"/>
      <c r="L17" s="39">
        <f t="shared" si="2"/>
        <v>43</v>
      </c>
      <c r="M17" s="38"/>
      <c r="N17" s="38"/>
      <c r="O17" s="38"/>
      <c r="P17" s="39">
        <f t="shared" si="3"/>
        <v>0</v>
      </c>
      <c r="Q17" s="38"/>
      <c r="R17" s="38"/>
      <c r="S17" s="38"/>
      <c r="T17" s="39">
        <f t="shared" si="4"/>
        <v>0</v>
      </c>
      <c r="U17" s="39">
        <f t="shared" si="5"/>
        <v>43</v>
      </c>
    </row>
    <row r="18" spans="2:21" x14ac:dyDescent="0.15">
      <c r="B18" s="907"/>
      <c r="C18" s="908"/>
      <c r="D18" s="36" t="s">
        <v>274</v>
      </c>
      <c r="E18" s="41">
        <v>1307</v>
      </c>
      <c r="F18" s="44"/>
      <c r="G18" s="38">
        <v>1</v>
      </c>
      <c r="H18" s="39">
        <f t="shared" si="1"/>
        <v>1</v>
      </c>
      <c r="I18" s="38"/>
      <c r="J18" s="38"/>
      <c r="K18" s="38">
        <v>1</v>
      </c>
      <c r="L18" s="39">
        <f t="shared" si="2"/>
        <v>1</v>
      </c>
      <c r="M18" s="38"/>
      <c r="N18" s="38"/>
      <c r="O18" s="38"/>
      <c r="P18" s="39">
        <f t="shared" si="3"/>
        <v>0</v>
      </c>
      <c r="Q18" s="38"/>
      <c r="R18" s="38"/>
      <c r="S18" s="38"/>
      <c r="T18" s="39">
        <f t="shared" si="4"/>
        <v>0</v>
      </c>
      <c r="U18" s="39">
        <f t="shared" si="5"/>
        <v>2</v>
      </c>
    </row>
    <row r="19" spans="2:21" x14ac:dyDescent="0.15">
      <c r="B19" s="907"/>
      <c r="C19" s="908"/>
      <c r="D19" s="36" t="s">
        <v>275</v>
      </c>
      <c r="E19" s="41">
        <v>1308</v>
      </c>
      <c r="F19" s="44"/>
      <c r="G19" s="38">
        <v>2</v>
      </c>
      <c r="H19" s="39">
        <f t="shared" si="1"/>
        <v>2</v>
      </c>
      <c r="I19" s="38"/>
      <c r="J19" s="38"/>
      <c r="K19" s="38">
        <v>2</v>
      </c>
      <c r="L19" s="39">
        <f t="shared" si="2"/>
        <v>2</v>
      </c>
      <c r="M19" s="38"/>
      <c r="N19" s="38"/>
      <c r="O19" s="38"/>
      <c r="P19" s="39">
        <f t="shared" si="3"/>
        <v>0</v>
      </c>
      <c r="Q19" s="38"/>
      <c r="R19" s="38"/>
      <c r="S19" s="38"/>
      <c r="T19" s="39">
        <f t="shared" si="4"/>
        <v>0</v>
      </c>
      <c r="U19" s="39">
        <f t="shared" si="5"/>
        <v>4</v>
      </c>
    </row>
    <row r="20" spans="2:21" x14ac:dyDescent="0.15">
      <c r="B20" s="907"/>
      <c r="C20" s="908"/>
      <c r="D20" s="45" t="s">
        <v>276</v>
      </c>
      <c r="E20" s="41">
        <v>1309</v>
      </c>
      <c r="F20" s="46"/>
      <c r="G20" s="46">
        <v>3</v>
      </c>
      <c r="H20" s="39">
        <f t="shared" si="1"/>
        <v>3</v>
      </c>
      <c r="I20" s="38"/>
      <c r="J20" s="38"/>
      <c r="K20" s="38"/>
      <c r="L20" s="39">
        <f t="shared" si="2"/>
        <v>0</v>
      </c>
      <c r="M20" s="38"/>
      <c r="N20" s="38"/>
      <c r="O20" s="38"/>
      <c r="P20" s="39">
        <f t="shared" si="3"/>
        <v>0</v>
      </c>
      <c r="Q20" s="38"/>
      <c r="R20" s="38"/>
      <c r="S20" s="38"/>
      <c r="T20" s="39">
        <f t="shared" si="4"/>
        <v>0</v>
      </c>
      <c r="U20" s="39">
        <f t="shared" si="5"/>
        <v>3</v>
      </c>
    </row>
    <row r="21" spans="2:21" x14ac:dyDescent="0.15">
      <c r="B21" s="907"/>
      <c r="C21" s="908"/>
      <c r="D21" s="45" t="s">
        <v>277</v>
      </c>
      <c r="E21" s="41">
        <v>1310</v>
      </c>
      <c r="F21" s="46"/>
      <c r="G21" s="46">
        <v>5</v>
      </c>
      <c r="H21" s="39">
        <f t="shared" si="1"/>
        <v>5</v>
      </c>
      <c r="I21" s="38"/>
      <c r="J21" s="38"/>
      <c r="K21" s="38"/>
      <c r="L21" s="39">
        <f t="shared" si="2"/>
        <v>0</v>
      </c>
      <c r="M21" s="38"/>
      <c r="N21" s="38"/>
      <c r="O21" s="38"/>
      <c r="P21" s="39">
        <f t="shared" si="3"/>
        <v>0</v>
      </c>
      <c r="Q21" s="38"/>
      <c r="R21" s="38"/>
      <c r="S21" s="38"/>
      <c r="T21" s="39">
        <f t="shared" si="4"/>
        <v>0</v>
      </c>
      <c r="U21" s="39">
        <f t="shared" si="5"/>
        <v>5</v>
      </c>
    </row>
    <row r="22" spans="2:21" x14ac:dyDescent="0.15">
      <c r="B22" s="907"/>
      <c r="C22" s="908"/>
      <c r="D22" s="45" t="s">
        <v>278</v>
      </c>
      <c r="E22" s="41">
        <v>1311</v>
      </c>
      <c r="F22" s="46"/>
      <c r="G22" s="46">
        <v>7</v>
      </c>
      <c r="H22" s="39">
        <f t="shared" si="1"/>
        <v>7</v>
      </c>
      <c r="I22" s="38"/>
      <c r="J22" s="38"/>
      <c r="K22" s="38"/>
      <c r="L22" s="39">
        <f t="shared" si="2"/>
        <v>0</v>
      </c>
      <c r="M22" s="38"/>
      <c r="N22" s="38"/>
      <c r="O22" s="38"/>
      <c r="P22" s="39">
        <f t="shared" si="3"/>
        <v>0</v>
      </c>
      <c r="Q22" s="38"/>
      <c r="R22" s="38"/>
      <c r="S22" s="38"/>
      <c r="T22" s="39">
        <f t="shared" si="4"/>
        <v>0</v>
      </c>
      <c r="U22" s="39">
        <f t="shared" si="5"/>
        <v>7</v>
      </c>
    </row>
    <row r="23" spans="2:21" x14ac:dyDescent="0.15">
      <c r="B23" s="907"/>
      <c r="C23" s="908" t="s">
        <v>279</v>
      </c>
      <c r="D23" s="47" t="s">
        <v>280</v>
      </c>
      <c r="E23" s="48">
        <v>1401</v>
      </c>
      <c r="F23" s="49"/>
      <c r="G23" s="50">
        <v>1</v>
      </c>
      <c r="H23" s="39">
        <f t="shared" si="1"/>
        <v>1</v>
      </c>
      <c r="I23" s="50"/>
      <c r="J23" s="50"/>
      <c r="K23" s="50">
        <v>1</v>
      </c>
      <c r="L23" s="39">
        <f t="shared" si="2"/>
        <v>1</v>
      </c>
      <c r="M23" s="50"/>
      <c r="N23" s="50"/>
      <c r="O23" s="50"/>
      <c r="P23" s="39">
        <f t="shared" si="3"/>
        <v>0</v>
      </c>
      <c r="Q23" s="50"/>
      <c r="R23" s="50"/>
      <c r="S23" s="50"/>
      <c r="T23" s="39">
        <f t="shared" si="4"/>
        <v>0</v>
      </c>
      <c r="U23" s="39">
        <f t="shared" si="5"/>
        <v>2</v>
      </c>
    </row>
    <row r="24" spans="2:21" x14ac:dyDescent="0.15">
      <c r="B24" s="907"/>
      <c r="C24" s="908"/>
      <c r="D24" s="47" t="s">
        <v>281</v>
      </c>
      <c r="E24" s="48">
        <v>1402</v>
      </c>
      <c r="F24" s="49"/>
      <c r="G24" s="50">
        <v>1</v>
      </c>
      <c r="H24" s="39">
        <f t="shared" si="1"/>
        <v>1</v>
      </c>
      <c r="I24" s="50"/>
      <c r="J24" s="50"/>
      <c r="K24" s="50">
        <v>1</v>
      </c>
      <c r="L24" s="39">
        <f t="shared" si="2"/>
        <v>1</v>
      </c>
      <c r="M24" s="50"/>
      <c r="N24" s="50"/>
      <c r="O24" s="50"/>
      <c r="P24" s="39">
        <f t="shared" si="3"/>
        <v>0</v>
      </c>
      <c r="Q24" s="50"/>
      <c r="R24" s="50"/>
      <c r="S24" s="50"/>
      <c r="T24" s="39">
        <f t="shared" si="4"/>
        <v>0</v>
      </c>
      <c r="U24" s="39">
        <f t="shared" si="5"/>
        <v>2</v>
      </c>
    </row>
    <row r="25" spans="2:21" x14ac:dyDescent="0.15">
      <c r="B25" s="907"/>
      <c r="C25" s="908"/>
      <c r="D25" s="51" t="s">
        <v>282</v>
      </c>
      <c r="E25" s="48">
        <v>1403</v>
      </c>
      <c r="F25" s="52">
        <v>6</v>
      </c>
      <c r="G25" s="38">
        <v>6</v>
      </c>
      <c r="H25" s="39">
        <f t="shared" si="1"/>
        <v>12</v>
      </c>
      <c r="I25" s="52"/>
      <c r="J25" s="52"/>
      <c r="K25" s="50">
        <v>6</v>
      </c>
      <c r="L25" s="39">
        <f t="shared" si="2"/>
        <v>6</v>
      </c>
      <c r="M25" s="52"/>
      <c r="N25" s="52"/>
      <c r="O25" s="52"/>
      <c r="P25" s="39">
        <f t="shared" si="3"/>
        <v>0</v>
      </c>
      <c r="Q25" s="52"/>
      <c r="R25" s="52"/>
      <c r="S25" s="52"/>
      <c r="T25" s="39">
        <f t="shared" si="4"/>
        <v>0</v>
      </c>
      <c r="U25" s="39">
        <f t="shared" si="5"/>
        <v>18</v>
      </c>
    </row>
    <row r="26" spans="2:21" ht="22.5" x14ac:dyDescent="0.15">
      <c r="B26" s="907"/>
      <c r="C26" s="908"/>
      <c r="D26" s="53" t="s">
        <v>283</v>
      </c>
      <c r="E26" s="48">
        <v>1404</v>
      </c>
      <c r="F26" s="54"/>
      <c r="G26" s="55">
        <v>11</v>
      </c>
      <c r="H26" s="39">
        <f t="shared" si="1"/>
        <v>11</v>
      </c>
      <c r="I26" s="54"/>
      <c r="J26" s="54"/>
      <c r="K26" s="54"/>
      <c r="L26" s="39">
        <f t="shared" si="2"/>
        <v>0</v>
      </c>
      <c r="M26" s="54"/>
      <c r="N26" s="54"/>
      <c r="O26" s="54"/>
      <c r="P26" s="39">
        <f t="shared" si="3"/>
        <v>0</v>
      </c>
      <c r="Q26" s="54"/>
      <c r="R26" s="54"/>
      <c r="S26" s="54"/>
      <c r="T26" s="39">
        <f t="shared" si="4"/>
        <v>0</v>
      </c>
      <c r="U26" s="39">
        <f t="shared" si="5"/>
        <v>11</v>
      </c>
    </row>
    <row r="27" spans="2:21" ht="22.5" x14ac:dyDescent="0.15">
      <c r="B27" s="907"/>
      <c r="C27" s="908"/>
      <c r="D27" s="53" t="s">
        <v>284</v>
      </c>
      <c r="E27" s="48">
        <v>1405</v>
      </c>
      <c r="F27" s="54"/>
      <c r="G27" s="55">
        <v>9</v>
      </c>
      <c r="H27" s="39">
        <f t="shared" si="1"/>
        <v>9</v>
      </c>
      <c r="I27" s="54"/>
      <c r="J27" s="54"/>
      <c r="K27" s="54"/>
      <c r="L27" s="39">
        <f t="shared" si="2"/>
        <v>0</v>
      </c>
      <c r="M27" s="54"/>
      <c r="N27" s="54"/>
      <c r="O27" s="54"/>
      <c r="P27" s="39">
        <f t="shared" si="3"/>
        <v>0</v>
      </c>
      <c r="Q27" s="54"/>
      <c r="R27" s="54"/>
      <c r="S27" s="54"/>
      <c r="T27" s="39">
        <f t="shared" si="4"/>
        <v>0</v>
      </c>
      <c r="U27" s="39">
        <f t="shared" si="5"/>
        <v>9</v>
      </c>
    </row>
    <row r="28" spans="2:21" ht="22.5" x14ac:dyDescent="0.15">
      <c r="B28" s="907"/>
      <c r="C28" s="908"/>
      <c r="D28" s="53" t="s">
        <v>285</v>
      </c>
      <c r="E28" s="48">
        <v>1406</v>
      </c>
      <c r="F28" s="54"/>
      <c r="G28" s="54">
        <v>9</v>
      </c>
      <c r="H28" s="39">
        <f t="shared" si="1"/>
        <v>9</v>
      </c>
      <c r="I28" s="54"/>
      <c r="J28" s="54"/>
      <c r="K28" s="54"/>
      <c r="L28" s="39">
        <f t="shared" si="2"/>
        <v>0</v>
      </c>
      <c r="M28" s="54"/>
      <c r="N28" s="54"/>
      <c r="O28" s="54"/>
      <c r="P28" s="39">
        <f t="shared" si="3"/>
        <v>0</v>
      </c>
      <c r="Q28" s="54"/>
      <c r="R28" s="54"/>
      <c r="S28" s="54"/>
      <c r="T28" s="39">
        <f t="shared" si="4"/>
        <v>0</v>
      </c>
      <c r="U28" s="39">
        <f t="shared" si="5"/>
        <v>9</v>
      </c>
    </row>
    <row r="29" spans="2:21" x14ac:dyDescent="0.15">
      <c r="B29" s="907"/>
      <c r="C29" s="908"/>
      <c r="D29" s="53" t="s">
        <v>286</v>
      </c>
      <c r="E29" s="48">
        <v>1407</v>
      </c>
      <c r="F29" s="54"/>
      <c r="G29" s="54">
        <v>3</v>
      </c>
      <c r="H29" s="39">
        <f t="shared" si="1"/>
        <v>3</v>
      </c>
      <c r="I29" s="54"/>
      <c r="J29" s="54"/>
      <c r="K29" s="54">
        <v>3</v>
      </c>
      <c r="L29" s="39">
        <f t="shared" si="2"/>
        <v>3</v>
      </c>
      <c r="M29" s="54"/>
      <c r="N29" s="54"/>
      <c r="O29" s="54"/>
      <c r="P29" s="39">
        <f t="shared" si="3"/>
        <v>0</v>
      </c>
      <c r="Q29" s="54"/>
      <c r="R29" s="54"/>
      <c r="S29" s="54"/>
      <c r="T29" s="39">
        <f t="shared" si="4"/>
        <v>0</v>
      </c>
      <c r="U29" s="39">
        <f t="shared" si="5"/>
        <v>6</v>
      </c>
    </row>
    <row r="30" spans="2:21" x14ac:dyDescent="0.15">
      <c r="B30" s="907"/>
      <c r="C30" s="908"/>
      <c r="D30" s="53" t="s">
        <v>287</v>
      </c>
      <c r="E30" s="48">
        <v>1408</v>
      </c>
      <c r="F30" s="54"/>
      <c r="G30" s="55">
        <v>16</v>
      </c>
      <c r="H30" s="39">
        <f t="shared" si="1"/>
        <v>16</v>
      </c>
      <c r="I30" s="54"/>
      <c r="J30" s="54"/>
      <c r="K30" s="54">
        <v>6</v>
      </c>
      <c r="L30" s="39">
        <f t="shared" si="2"/>
        <v>6</v>
      </c>
      <c r="M30" s="54"/>
      <c r="N30" s="54"/>
      <c r="O30" s="54"/>
      <c r="P30" s="39">
        <f t="shared" si="3"/>
        <v>0</v>
      </c>
      <c r="Q30" s="54"/>
      <c r="R30" s="54"/>
      <c r="S30" s="54"/>
      <c r="T30" s="39">
        <f t="shared" si="4"/>
        <v>0</v>
      </c>
      <c r="U30" s="39">
        <f t="shared" si="5"/>
        <v>22</v>
      </c>
    </row>
    <row r="31" spans="2:21" x14ac:dyDescent="0.15">
      <c r="B31" s="907"/>
      <c r="C31" s="908"/>
      <c r="D31" s="56" t="s">
        <v>288</v>
      </c>
      <c r="E31" s="48">
        <v>1409</v>
      </c>
      <c r="F31" s="57"/>
      <c r="G31" s="57">
        <v>2</v>
      </c>
      <c r="H31" s="39">
        <f t="shared" si="1"/>
        <v>2</v>
      </c>
      <c r="I31" s="57"/>
      <c r="J31" s="57"/>
      <c r="K31" s="57">
        <v>2</v>
      </c>
      <c r="L31" s="39">
        <f t="shared" si="2"/>
        <v>2</v>
      </c>
      <c r="M31" s="57"/>
      <c r="N31" s="57"/>
      <c r="O31" s="57"/>
      <c r="P31" s="39">
        <f t="shared" si="3"/>
        <v>0</v>
      </c>
      <c r="Q31" s="57"/>
      <c r="R31" s="57"/>
      <c r="S31" s="57"/>
      <c r="T31" s="39">
        <f t="shared" si="4"/>
        <v>0</v>
      </c>
      <c r="U31" s="39">
        <f t="shared" si="5"/>
        <v>4</v>
      </c>
    </row>
    <row r="32" spans="2:21" x14ac:dyDescent="0.15">
      <c r="B32" s="907"/>
      <c r="C32" s="908"/>
      <c r="D32" s="56" t="s">
        <v>280</v>
      </c>
      <c r="E32" s="48">
        <v>1410</v>
      </c>
      <c r="F32" s="57"/>
      <c r="G32" s="57">
        <v>1</v>
      </c>
      <c r="H32" s="39">
        <f t="shared" si="1"/>
        <v>1</v>
      </c>
      <c r="I32" s="57"/>
      <c r="J32" s="57"/>
      <c r="K32" s="57">
        <v>1</v>
      </c>
      <c r="L32" s="39">
        <f t="shared" si="2"/>
        <v>1</v>
      </c>
      <c r="M32" s="57"/>
      <c r="N32" s="57"/>
      <c r="O32" s="57"/>
      <c r="P32" s="39">
        <f t="shared" si="3"/>
        <v>0</v>
      </c>
      <c r="Q32" s="57"/>
      <c r="R32" s="57"/>
      <c r="S32" s="57"/>
      <c r="T32" s="39">
        <f t="shared" si="4"/>
        <v>0</v>
      </c>
      <c r="U32" s="39">
        <f t="shared" si="5"/>
        <v>2</v>
      </c>
    </row>
    <row r="33" spans="2:21" x14ac:dyDescent="0.15">
      <c r="B33" s="907"/>
      <c r="C33" s="908"/>
      <c r="D33" s="56" t="s">
        <v>289</v>
      </c>
      <c r="E33" s="48">
        <v>1411</v>
      </c>
      <c r="F33" s="57"/>
      <c r="G33" s="57">
        <v>2</v>
      </c>
      <c r="H33" s="39">
        <f t="shared" si="1"/>
        <v>2</v>
      </c>
      <c r="I33" s="57"/>
      <c r="J33" s="57"/>
      <c r="K33" s="57">
        <v>2</v>
      </c>
      <c r="L33" s="39">
        <f t="shared" si="2"/>
        <v>2</v>
      </c>
      <c r="M33" s="57"/>
      <c r="N33" s="57"/>
      <c r="O33" s="57"/>
      <c r="P33" s="39">
        <f t="shared" si="3"/>
        <v>0</v>
      </c>
      <c r="Q33" s="57"/>
      <c r="R33" s="57"/>
      <c r="S33" s="57"/>
      <c r="T33" s="39">
        <f t="shared" si="4"/>
        <v>0</v>
      </c>
      <c r="U33" s="39">
        <f t="shared" si="5"/>
        <v>4</v>
      </c>
    </row>
    <row r="34" spans="2:21" x14ac:dyDescent="0.15">
      <c r="B34" s="907"/>
      <c r="C34" s="908"/>
      <c r="D34" s="56" t="s">
        <v>290</v>
      </c>
      <c r="E34" s="48">
        <v>1412</v>
      </c>
      <c r="F34" s="57"/>
      <c r="G34" s="57">
        <v>3</v>
      </c>
      <c r="H34" s="39">
        <f t="shared" si="1"/>
        <v>3</v>
      </c>
      <c r="I34" s="57"/>
      <c r="J34" s="57"/>
      <c r="K34" s="57"/>
      <c r="L34" s="39">
        <f t="shared" si="2"/>
        <v>0</v>
      </c>
      <c r="M34" s="57"/>
      <c r="N34" s="57"/>
      <c r="O34" s="57"/>
      <c r="P34" s="39">
        <f t="shared" si="3"/>
        <v>0</v>
      </c>
      <c r="Q34" s="57"/>
      <c r="R34" s="57"/>
      <c r="S34" s="57"/>
      <c r="T34" s="39">
        <f t="shared" si="4"/>
        <v>0</v>
      </c>
      <c r="U34" s="39">
        <f t="shared" si="5"/>
        <v>3</v>
      </c>
    </row>
    <row r="35" spans="2:21" x14ac:dyDescent="0.15">
      <c r="B35" s="907"/>
      <c r="C35" s="908"/>
      <c r="D35" s="56" t="s">
        <v>291</v>
      </c>
      <c r="E35" s="48">
        <v>1413</v>
      </c>
      <c r="F35" s="57"/>
      <c r="G35" s="57">
        <v>2</v>
      </c>
      <c r="H35" s="39">
        <f t="shared" si="1"/>
        <v>2</v>
      </c>
      <c r="I35" s="57"/>
      <c r="J35" s="57"/>
      <c r="K35" s="57">
        <v>1</v>
      </c>
      <c r="L35" s="39">
        <f t="shared" si="2"/>
        <v>1</v>
      </c>
      <c r="M35" s="57"/>
      <c r="N35" s="57"/>
      <c r="O35" s="57"/>
      <c r="P35" s="39">
        <f t="shared" si="3"/>
        <v>0</v>
      </c>
      <c r="Q35" s="57"/>
      <c r="R35" s="57"/>
      <c r="S35" s="57"/>
      <c r="T35" s="39">
        <f t="shared" si="4"/>
        <v>0</v>
      </c>
      <c r="U35" s="39">
        <f t="shared" si="5"/>
        <v>3</v>
      </c>
    </row>
    <row r="36" spans="2:21" x14ac:dyDescent="0.15">
      <c r="B36" s="907"/>
      <c r="C36" s="908"/>
      <c r="D36" s="45" t="s">
        <v>292</v>
      </c>
      <c r="E36" s="48">
        <v>1414</v>
      </c>
      <c r="F36" s="46"/>
      <c r="G36" s="46">
        <v>5</v>
      </c>
      <c r="H36" s="39">
        <f t="shared" si="1"/>
        <v>5</v>
      </c>
      <c r="I36" s="46"/>
      <c r="J36" s="46"/>
      <c r="K36" s="46">
        <v>3</v>
      </c>
      <c r="L36" s="39">
        <f t="shared" si="2"/>
        <v>3</v>
      </c>
      <c r="M36" s="46"/>
      <c r="N36" s="46"/>
      <c r="O36" s="46"/>
      <c r="P36" s="39">
        <f t="shared" si="3"/>
        <v>0</v>
      </c>
      <c r="Q36" s="46"/>
      <c r="R36" s="46"/>
      <c r="S36" s="46"/>
      <c r="T36" s="39">
        <f t="shared" si="4"/>
        <v>0</v>
      </c>
      <c r="U36" s="39">
        <f t="shared" si="5"/>
        <v>8</v>
      </c>
    </row>
    <row r="37" spans="2:21" x14ac:dyDescent="0.15">
      <c r="B37" s="907"/>
      <c r="C37" s="908"/>
      <c r="D37" s="45" t="s">
        <v>277</v>
      </c>
      <c r="E37" s="48">
        <v>1415</v>
      </c>
      <c r="F37" s="46"/>
      <c r="G37" s="46">
        <v>5</v>
      </c>
      <c r="H37" s="39">
        <f t="shared" si="1"/>
        <v>5</v>
      </c>
      <c r="I37" s="46"/>
      <c r="J37" s="46"/>
      <c r="K37" s="46">
        <v>3</v>
      </c>
      <c r="L37" s="39">
        <f t="shared" si="2"/>
        <v>3</v>
      </c>
      <c r="M37" s="46"/>
      <c r="N37" s="46"/>
      <c r="O37" s="46"/>
      <c r="P37" s="39">
        <f t="shared" si="3"/>
        <v>0</v>
      </c>
      <c r="Q37" s="46"/>
      <c r="R37" s="46"/>
      <c r="S37" s="46"/>
      <c r="T37" s="39">
        <f t="shared" si="4"/>
        <v>0</v>
      </c>
      <c r="U37" s="39">
        <f t="shared" si="5"/>
        <v>8</v>
      </c>
    </row>
    <row r="38" spans="2:21" x14ac:dyDescent="0.15">
      <c r="B38" s="907"/>
      <c r="C38" s="908"/>
      <c r="D38" s="45" t="s">
        <v>278</v>
      </c>
      <c r="E38" s="48">
        <v>1416</v>
      </c>
      <c r="F38" s="46"/>
      <c r="G38" s="46">
        <v>5</v>
      </c>
      <c r="H38" s="39">
        <f t="shared" si="1"/>
        <v>5</v>
      </c>
      <c r="I38" s="46"/>
      <c r="J38" s="46"/>
      <c r="K38" s="46">
        <v>3</v>
      </c>
      <c r="L38" s="39">
        <f t="shared" si="2"/>
        <v>3</v>
      </c>
      <c r="M38" s="46"/>
      <c r="N38" s="46"/>
      <c r="O38" s="46"/>
      <c r="P38" s="39">
        <f t="shared" si="3"/>
        <v>0</v>
      </c>
      <c r="Q38" s="46"/>
      <c r="R38" s="46"/>
      <c r="S38" s="46"/>
      <c r="T38" s="39">
        <f t="shared" si="4"/>
        <v>0</v>
      </c>
      <c r="U38" s="39">
        <f t="shared" si="5"/>
        <v>8</v>
      </c>
    </row>
    <row r="39" spans="2:21" x14ac:dyDescent="0.15">
      <c r="B39" s="907"/>
      <c r="C39" s="908" t="s">
        <v>293</v>
      </c>
      <c r="D39" s="58" t="s">
        <v>294</v>
      </c>
      <c r="E39" s="48">
        <v>1501</v>
      </c>
      <c r="F39" s="59"/>
      <c r="G39" s="59">
        <v>1</v>
      </c>
      <c r="H39" s="39">
        <f t="shared" si="1"/>
        <v>1</v>
      </c>
      <c r="I39" s="59"/>
      <c r="J39" s="59"/>
      <c r="K39" s="59">
        <v>1</v>
      </c>
      <c r="L39" s="39">
        <f t="shared" si="2"/>
        <v>1</v>
      </c>
      <c r="M39" s="59"/>
      <c r="N39" s="59"/>
      <c r="O39" s="59"/>
      <c r="P39" s="39">
        <f t="shared" si="3"/>
        <v>0</v>
      </c>
      <c r="Q39" s="59"/>
      <c r="R39" s="59"/>
      <c r="S39" s="59"/>
      <c r="T39" s="39">
        <f t="shared" si="4"/>
        <v>0</v>
      </c>
      <c r="U39" s="39">
        <f t="shared" si="5"/>
        <v>2</v>
      </c>
    </row>
    <row r="40" spans="2:21" x14ac:dyDescent="0.15">
      <c r="B40" s="907"/>
      <c r="C40" s="908"/>
      <c r="D40" s="58" t="s">
        <v>295</v>
      </c>
      <c r="E40" s="48">
        <v>1502</v>
      </c>
      <c r="F40" s="59"/>
      <c r="G40" s="59">
        <v>4</v>
      </c>
      <c r="H40" s="39">
        <f t="shared" si="1"/>
        <v>4</v>
      </c>
      <c r="I40" s="59"/>
      <c r="J40" s="59"/>
      <c r="K40" s="59">
        <v>4</v>
      </c>
      <c r="L40" s="39">
        <f t="shared" si="2"/>
        <v>4</v>
      </c>
      <c r="M40" s="59"/>
      <c r="N40" s="59"/>
      <c r="O40" s="59"/>
      <c r="P40" s="39">
        <f t="shared" si="3"/>
        <v>0</v>
      </c>
      <c r="Q40" s="59"/>
      <c r="R40" s="59"/>
      <c r="S40" s="59"/>
      <c r="T40" s="39">
        <f t="shared" si="4"/>
        <v>0</v>
      </c>
      <c r="U40" s="39">
        <f t="shared" si="5"/>
        <v>8</v>
      </c>
    </row>
    <row r="41" spans="2:21" x14ac:dyDescent="0.15">
      <c r="B41" s="907"/>
      <c r="C41" s="60" t="s">
        <v>296</v>
      </c>
      <c r="D41" s="58" t="s">
        <v>297</v>
      </c>
      <c r="E41" s="48">
        <v>1601</v>
      </c>
      <c r="F41" s="59"/>
      <c r="G41" s="59">
        <v>5</v>
      </c>
      <c r="H41" s="39">
        <f t="shared" si="1"/>
        <v>5</v>
      </c>
      <c r="I41" s="59"/>
      <c r="J41" s="59"/>
      <c r="K41" s="59">
        <v>5</v>
      </c>
      <c r="L41" s="39">
        <f t="shared" si="2"/>
        <v>5</v>
      </c>
      <c r="M41" s="59"/>
      <c r="N41" s="59"/>
      <c r="O41" s="59"/>
      <c r="P41" s="39">
        <f t="shared" si="3"/>
        <v>0</v>
      </c>
      <c r="Q41" s="59"/>
      <c r="R41" s="59"/>
      <c r="S41" s="59"/>
      <c r="T41" s="39">
        <f t="shared" si="4"/>
        <v>0</v>
      </c>
      <c r="U41" s="39">
        <f t="shared" si="5"/>
        <v>10</v>
      </c>
    </row>
    <row r="42" spans="2:21" x14ac:dyDescent="0.15">
      <c r="B42" s="907"/>
      <c r="C42" s="910" t="s">
        <v>298</v>
      </c>
      <c r="D42" s="910"/>
      <c r="E42" s="61"/>
      <c r="F42" s="62">
        <f>SUM(F8:F41)</f>
        <v>246</v>
      </c>
      <c r="G42" s="62">
        <f t="shared" ref="G42:U42" si="6">SUM(G8:G41)</f>
        <v>214</v>
      </c>
      <c r="H42" s="62">
        <f t="shared" si="6"/>
        <v>460</v>
      </c>
      <c r="I42" s="62">
        <f t="shared" si="6"/>
        <v>0</v>
      </c>
      <c r="J42" s="62">
        <f t="shared" si="6"/>
        <v>43</v>
      </c>
      <c r="K42" s="62">
        <f t="shared" si="6"/>
        <v>95</v>
      </c>
      <c r="L42" s="62">
        <f t="shared" si="6"/>
        <v>138</v>
      </c>
      <c r="M42" s="62">
        <f t="shared" si="6"/>
        <v>0</v>
      </c>
      <c r="N42" s="62">
        <f t="shared" si="6"/>
        <v>0</v>
      </c>
      <c r="O42" s="62">
        <f t="shared" si="6"/>
        <v>0</v>
      </c>
      <c r="P42" s="62">
        <f t="shared" si="6"/>
        <v>0</v>
      </c>
      <c r="Q42" s="62">
        <f t="shared" si="6"/>
        <v>0</v>
      </c>
      <c r="R42" s="62">
        <f t="shared" si="6"/>
        <v>0</v>
      </c>
      <c r="S42" s="62">
        <f t="shared" si="6"/>
        <v>0</v>
      </c>
      <c r="T42" s="62">
        <f t="shared" si="6"/>
        <v>0</v>
      </c>
      <c r="U42" s="62">
        <f t="shared" si="6"/>
        <v>598</v>
      </c>
    </row>
    <row r="43" spans="2:21" x14ac:dyDescent="0.15">
      <c r="B43" s="907" t="s">
        <v>299</v>
      </c>
      <c r="C43" s="60" t="s">
        <v>300</v>
      </c>
      <c r="D43" s="60"/>
      <c r="E43" s="63">
        <v>2101</v>
      </c>
      <c r="F43" s="39"/>
      <c r="G43" s="39"/>
      <c r="H43" s="39">
        <f t="shared" si="1"/>
        <v>0</v>
      </c>
      <c r="I43" s="39"/>
      <c r="J43" s="39">
        <v>3</v>
      </c>
      <c r="K43" s="39"/>
      <c r="L43" s="39">
        <f t="shared" si="2"/>
        <v>3</v>
      </c>
      <c r="M43" s="39"/>
      <c r="N43" s="39"/>
      <c r="O43" s="39"/>
      <c r="P43" s="39">
        <f t="shared" si="3"/>
        <v>0</v>
      </c>
      <c r="Q43" s="39"/>
      <c r="R43" s="39"/>
      <c r="S43" s="39"/>
      <c r="T43" s="39">
        <f t="shared" si="4"/>
        <v>0</v>
      </c>
      <c r="U43" s="39">
        <f t="shared" si="5"/>
        <v>3</v>
      </c>
    </row>
    <row r="44" spans="2:21" x14ac:dyDescent="0.15">
      <c r="B44" s="907"/>
      <c r="C44" s="60" t="s">
        <v>301</v>
      </c>
      <c r="D44" s="60"/>
      <c r="E44" s="63">
        <v>2201</v>
      </c>
      <c r="F44" s="39"/>
      <c r="G44" s="39">
        <v>1</v>
      </c>
      <c r="H44" s="39">
        <f t="shared" si="1"/>
        <v>1</v>
      </c>
      <c r="I44" s="39"/>
      <c r="J44" s="39"/>
      <c r="K44" s="39"/>
      <c r="L44" s="39">
        <f t="shared" si="2"/>
        <v>0</v>
      </c>
      <c r="M44" s="39"/>
      <c r="N44" s="39"/>
      <c r="O44" s="39"/>
      <c r="P44" s="39">
        <f t="shared" si="3"/>
        <v>0</v>
      </c>
      <c r="Q44" s="39"/>
      <c r="R44" s="39"/>
      <c r="S44" s="39"/>
      <c r="T44" s="39">
        <f t="shared" si="4"/>
        <v>0</v>
      </c>
      <c r="U44" s="39">
        <f t="shared" si="5"/>
        <v>1</v>
      </c>
    </row>
    <row r="45" spans="2:21" x14ac:dyDescent="0.15">
      <c r="B45" s="907"/>
      <c r="C45" s="60" t="s">
        <v>302</v>
      </c>
      <c r="D45" s="60"/>
      <c r="E45" s="63">
        <v>2301</v>
      </c>
      <c r="F45" s="39"/>
      <c r="G45" s="39">
        <v>1</v>
      </c>
      <c r="H45" s="39">
        <f t="shared" si="1"/>
        <v>1</v>
      </c>
      <c r="I45" s="39"/>
      <c r="J45" s="39"/>
      <c r="K45" s="39"/>
      <c r="L45" s="39">
        <f t="shared" si="2"/>
        <v>0</v>
      </c>
      <c r="M45" s="39"/>
      <c r="N45" s="39"/>
      <c r="O45" s="39"/>
      <c r="P45" s="39">
        <f t="shared" si="3"/>
        <v>0</v>
      </c>
      <c r="Q45" s="39"/>
      <c r="R45" s="39"/>
      <c r="S45" s="39"/>
      <c r="T45" s="39">
        <f t="shared" si="4"/>
        <v>0</v>
      </c>
      <c r="U45" s="39">
        <f t="shared" si="5"/>
        <v>1</v>
      </c>
    </row>
    <row r="46" spans="2:21" x14ac:dyDescent="0.15">
      <c r="B46" s="907"/>
      <c r="C46" s="60" t="s">
        <v>303</v>
      </c>
      <c r="D46" s="60"/>
      <c r="E46" s="63">
        <v>2401</v>
      </c>
      <c r="F46" s="39"/>
      <c r="G46" s="39">
        <v>1</v>
      </c>
      <c r="H46" s="39">
        <f t="shared" si="1"/>
        <v>1</v>
      </c>
      <c r="I46" s="39"/>
      <c r="J46" s="39"/>
      <c r="K46" s="39"/>
      <c r="L46" s="39">
        <f t="shared" si="2"/>
        <v>0</v>
      </c>
      <c r="M46" s="39"/>
      <c r="N46" s="39"/>
      <c r="O46" s="39"/>
      <c r="P46" s="39">
        <f t="shared" si="3"/>
        <v>0</v>
      </c>
      <c r="Q46" s="39"/>
      <c r="R46" s="39"/>
      <c r="S46" s="39"/>
      <c r="T46" s="39">
        <f t="shared" si="4"/>
        <v>0</v>
      </c>
      <c r="U46" s="39">
        <f t="shared" si="5"/>
        <v>1</v>
      </c>
    </row>
    <row r="47" spans="2:21" x14ac:dyDescent="0.15">
      <c r="B47" s="907"/>
      <c r="C47" s="60" t="s">
        <v>304</v>
      </c>
      <c r="D47" s="60"/>
      <c r="E47" s="63">
        <v>2501</v>
      </c>
      <c r="F47" s="39"/>
      <c r="G47" s="39">
        <v>1</v>
      </c>
      <c r="H47" s="39">
        <f t="shared" si="1"/>
        <v>1</v>
      </c>
      <c r="I47" s="39"/>
      <c r="J47" s="39"/>
      <c r="K47" s="39"/>
      <c r="L47" s="39">
        <f t="shared" si="2"/>
        <v>0</v>
      </c>
      <c r="M47" s="39"/>
      <c r="N47" s="39"/>
      <c r="O47" s="39"/>
      <c r="P47" s="39">
        <f t="shared" si="3"/>
        <v>0</v>
      </c>
      <c r="Q47" s="39"/>
      <c r="R47" s="39"/>
      <c r="S47" s="39"/>
      <c r="T47" s="39">
        <f t="shared" si="4"/>
        <v>0</v>
      </c>
      <c r="U47" s="39">
        <f t="shared" si="5"/>
        <v>1</v>
      </c>
    </row>
    <row r="48" spans="2:21" x14ac:dyDescent="0.15">
      <c r="B48" s="907"/>
      <c r="C48" s="910" t="s">
        <v>305</v>
      </c>
      <c r="D48" s="910"/>
      <c r="E48" s="61"/>
      <c r="F48" s="62">
        <f>SUM(F43:F47)</f>
        <v>0</v>
      </c>
      <c r="G48" s="62">
        <f t="shared" ref="G48:U48" si="7">SUM(G43:G47)</f>
        <v>4</v>
      </c>
      <c r="H48" s="62">
        <f t="shared" si="7"/>
        <v>4</v>
      </c>
      <c r="I48" s="62">
        <f t="shared" si="7"/>
        <v>0</v>
      </c>
      <c r="J48" s="62">
        <f t="shared" si="7"/>
        <v>3</v>
      </c>
      <c r="K48" s="62">
        <f t="shared" si="7"/>
        <v>0</v>
      </c>
      <c r="L48" s="62">
        <f t="shared" si="7"/>
        <v>3</v>
      </c>
      <c r="M48" s="62">
        <f t="shared" si="7"/>
        <v>0</v>
      </c>
      <c r="N48" s="62">
        <f t="shared" si="7"/>
        <v>0</v>
      </c>
      <c r="O48" s="62">
        <f t="shared" si="7"/>
        <v>0</v>
      </c>
      <c r="P48" s="62">
        <f t="shared" si="7"/>
        <v>0</v>
      </c>
      <c r="Q48" s="62">
        <f t="shared" si="7"/>
        <v>0</v>
      </c>
      <c r="R48" s="62">
        <f t="shared" si="7"/>
        <v>0</v>
      </c>
      <c r="S48" s="62">
        <f t="shared" si="7"/>
        <v>0</v>
      </c>
      <c r="T48" s="62">
        <f t="shared" si="7"/>
        <v>0</v>
      </c>
      <c r="U48" s="62">
        <f t="shared" si="7"/>
        <v>7</v>
      </c>
    </row>
    <row r="49" spans="2:21" x14ac:dyDescent="0.15">
      <c r="B49" s="907" t="s">
        <v>306</v>
      </c>
      <c r="C49" s="60" t="s">
        <v>307</v>
      </c>
      <c r="D49" s="60" t="s">
        <v>308</v>
      </c>
      <c r="E49" s="63">
        <v>3101</v>
      </c>
      <c r="F49" s="39"/>
      <c r="G49" s="39"/>
      <c r="H49" s="39">
        <f t="shared" si="1"/>
        <v>0</v>
      </c>
      <c r="I49" s="39"/>
      <c r="J49" s="39">
        <v>2</v>
      </c>
      <c r="K49" s="39">
        <v>3</v>
      </c>
      <c r="L49" s="39">
        <f t="shared" si="2"/>
        <v>5</v>
      </c>
      <c r="M49" s="39"/>
      <c r="N49" s="39"/>
      <c r="O49" s="39"/>
      <c r="P49" s="39">
        <f t="shared" si="3"/>
        <v>0</v>
      </c>
      <c r="Q49" s="39"/>
      <c r="R49" s="39"/>
      <c r="S49" s="39"/>
      <c r="T49" s="39">
        <f t="shared" si="4"/>
        <v>0</v>
      </c>
      <c r="U49" s="39">
        <f t="shared" si="5"/>
        <v>5</v>
      </c>
    </row>
    <row r="50" spans="2:21" x14ac:dyDescent="0.15">
      <c r="B50" s="907"/>
      <c r="C50" s="60" t="s">
        <v>309</v>
      </c>
      <c r="D50" s="60" t="s">
        <v>310</v>
      </c>
      <c r="E50" s="63">
        <v>3201</v>
      </c>
      <c r="F50" s="39"/>
      <c r="G50" s="39"/>
      <c r="H50" s="39">
        <f t="shared" si="1"/>
        <v>0</v>
      </c>
      <c r="I50" s="39"/>
      <c r="J50" s="39">
        <v>1</v>
      </c>
      <c r="K50" s="39">
        <v>2</v>
      </c>
      <c r="L50" s="39">
        <f t="shared" si="2"/>
        <v>3</v>
      </c>
      <c r="M50" s="39"/>
      <c r="N50" s="39"/>
      <c r="O50" s="39"/>
      <c r="P50" s="39">
        <f t="shared" si="3"/>
        <v>0</v>
      </c>
      <c r="Q50" s="39"/>
      <c r="R50" s="39"/>
      <c r="S50" s="39"/>
      <c r="T50" s="39">
        <f t="shared" si="4"/>
        <v>0</v>
      </c>
      <c r="U50" s="39">
        <f t="shared" si="5"/>
        <v>3</v>
      </c>
    </row>
    <row r="51" spans="2:21" x14ac:dyDescent="0.15">
      <c r="B51" s="907"/>
      <c r="C51" s="908" t="s">
        <v>311</v>
      </c>
      <c r="D51" s="60" t="s">
        <v>312</v>
      </c>
      <c r="E51" s="63">
        <v>3301</v>
      </c>
      <c r="F51" s="39"/>
      <c r="G51" s="39"/>
      <c r="H51" s="39">
        <f t="shared" si="1"/>
        <v>0</v>
      </c>
      <c r="I51" s="39"/>
      <c r="J51" s="39">
        <v>1</v>
      </c>
      <c r="K51" s="39">
        <v>3</v>
      </c>
      <c r="L51" s="39">
        <f t="shared" si="2"/>
        <v>4</v>
      </c>
      <c r="M51" s="39"/>
      <c r="N51" s="39"/>
      <c r="O51" s="39"/>
      <c r="P51" s="39">
        <f t="shared" si="3"/>
        <v>0</v>
      </c>
      <c r="Q51" s="39"/>
      <c r="R51" s="39"/>
      <c r="S51" s="39"/>
      <c r="T51" s="39">
        <f t="shared" si="4"/>
        <v>0</v>
      </c>
      <c r="U51" s="39">
        <f t="shared" si="5"/>
        <v>4</v>
      </c>
    </row>
    <row r="52" spans="2:21" x14ac:dyDescent="0.15">
      <c r="B52" s="907"/>
      <c r="C52" s="908"/>
      <c r="D52" s="60" t="s">
        <v>313</v>
      </c>
      <c r="E52" s="63">
        <v>3302</v>
      </c>
      <c r="F52" s="39"/>
      <c r="G52" s="39"/>
      <c r="H52" s="39">
        <f t="shared" si="1"/>
        <v>0</v>
      </c>
      <c r="I52" s="39"/>
      <c r="J52" s="39">
        <v>10</v>
      </c>
      <c r="K52" s="39">
        <v>11</v>
      </c>
      <c r="L52" s="39">
        <f t="shared" si="2"/>
        <v>21</v>
      </c>
      <c r="M52" s="39"/>
      <c r="N52" s="39"/>
      <c r="O52" s="39"/>
      <c r="P52" s="39">
        <f t="shared" si="3"/>
        <v>0</v>
      </c>
      <c r="Q52" s="39"/>
      <c r="R52" s="39"/>
      <c r="S52" s="39"/>
      <c r="T52" s="39">
        <f t="shared" si="4"/>
        <v>0</v>
      </c>
      <c r="U52" s="39">
        <f t="shared" si="5"/>
        <v>21</v>
      </c>
    </row>
    <row r="53" spans="2:21" ht="22.5" x14ac:dyDescent="0.15">
      <c r="B53" s="907"/>
      <c r="C53" s="908"/>
      <c r="D53" s="64" t="s">
        <v>314</v>
      </c>
      <c r="E53" s="63">
        <v>3303</v>
      </c>
      <c r="F53" s="65">
        <v>15</v>
      </c>
      <c r="G53" s="65"/>
      <c r="H53" s="39">
        <f t="shared" si="1"/>
        <v>15</v>
      </c>
      <c r="I53" s="65"/>
      <c r="J53" s="65"/>
      <c r="K53" s="65"/>
      <c r="L53" s="39">
        <f t="shared" si="2"/>
        <v>0</v>
      </c>
      <c r="M53" s="65"/>
      <c r="N53" s="65"/>
      <c r="O53" s="65"/>
      <c r="P53" s="39">
        <f t="shared" si="3"/>
        <v>0</v>
      </c>
      <c r="Q53" s="65"/>
      <c r="R53" s="65"/>
      <c r="S53" s="65"/>
      <c r="T53" s="39">
        <f t="shared" si="4"/>
        <v>0</v>
      </c>
      <c r="U53" s="39">
        <f t="shared" si="5"/>
        <v>15</v>
      </c>
    </row>
    <row r="54" spans="2:21" ht="22.5" x14ac:dyDescent="0.15">
      <c r="B54" s="907"/>
      <c r="C54" s="908"/>
      <c r="D54" s="64" t="s">
        <v>315</v>
      </c>
      <c r="E54" s="63">
        <v>3304</v>
      </c>
      <c r="F54" s="65">
        <v>30</v>
      </c>
      <c r="G54" s="65"/>
      <c r="H54" s="39">
        <f t="shared" si="1"/>
        <v>30</v>
      </c>
      <c r="I54" s="65"/>
      <c r="J54" s="65"/>
      <c r="K54" s="65"/>
      <c r="L54" s="39">
        <f t="shared" si="2"/>
        <v>0</v>
      </c>
      <c r="M54" s="65"/>
      <c r="N54" s="65"/>
      <c r="O54" s="65"/>
      <c r="P54" s="39">
        <f t="shared" si="3"/>
        <v>0</v>
      </c>
      <c r="Q54" s="65"/>
      <c r="R54" s="65"/>
      <c r="S54" s="65"/>
      <c r="T54" s="39">
        <f t="shared" si="4"/>
        <v>0</v>
      </c>
      <c r="U54" s="39">
        <f t="shared" si="5"/>
        <v>30</v>
      </c>
    </row>
    <row r="55" spans="2:21" x14ac:dyDescent="0.15">
      <c r="B55" s="907"/>
      <c r="C55" s="908"/>
      <c r="D55" s="64" t="s">
        <v>316</v>
      </c>
      <c r="E55" s="63">
        <v>3305</v>
      </c>
      <c r="F55" s="65">
        <v>5</v>
      </c>
      <c r="G55" s="65"/>
      <c r="H55" s="39">
        <f t="shared" si="1"/>
        <v>5</v>
      </c>
      <c r="I55" s="65"/>
      <c r="J55" s="65"/>
      <c r="K55" s="65"/>
      <c r="L55" s="39">
        <f t="shared" si="2"/>
        <v>0</v>
      </c>
      <c r="M55" s="65"/>
      <c r="N55" s="65"/>
      <c r="O55" s="65"/>
      <c r="P55" s="39">
        <f t="shared" si="3"/>
        <v>0</v>
      </c>
      <c r="Q55" s="65"/>
      <c r="R55" s="65"/>
      <c r="S55" s="65"/>
      <c r="T55" s="39">
        <f t="shared" si="4"/>
        <v>0</v>
      </c>
      <c r="U55" s="39">
        <f t="shared" si="5"/>
        <v>5</v>
      </c>
    </row>
    <row r="56" spans="2:21" x14ac:dyDescent="0.15">
      <c r="B56" s="907"/>
      <c r="C56" s="908"/>
      <c r="D56" s="64" t="s">
        <v>317</v>
      </c>
      <c r="E56" s="63">
        <v>3306</v>
      </c>
      <c r="F56" s="65">
        <v>10</v>
      </c>
      <c r="G56" s="66"/>
      <c r="H56" s="39">
        <f t="shared" si="1"/>
        <v>10</v>
      </c>
      <c r="I56" s="65"/>
      <c r="J56" s="65"/>
      <c r="K56" s="65"/>
      <c r="L56" s="39">
        <f t="shared" si="2"/>
        <v>0</v>
      </c>
      <c r="M56" s="65"/>
      <c r="N56" s="65"/>
      <c r="O56" s="65"/>
      <c r="P56" s="39">
        <f t="shared" si="3"/>
        <v>0</v>
      </c>
      <c r="Q56" s="65"/>
      <c r="R56" s="65"/>
      <c r="S56" s="65"/>
      <c r="T56" s="39">
        <f t="shared" si="4"/>
        <v>0</v>
      </c>
      <c r="U56" s="39">
        <f t="shared" si="5"/>
        <v>10</v>
      </c>
    </row>
    <row r="57" spans="2:21" x14ac:dyDescent="0.15">
      <c r="B57" s="907"/>
      <c r="C57" s="908"/>
      <c r="D57" s="51" t="s">
        <v>318</v>
      </c>
      <c r="E57" s="63">
        <v>3307</v>
      </c>
      <c r="F57" s="52"/>
      <c r="G57" s="52"/>
      <c r="H57" s="39">
        <f t="shared" si="1"/>
        <v>0</v>
      </c>
      <c r="I57" s="52"/>
      <c r="J57" s="52">
        <v>90</v>
      </c>
      <c r="K57" s="52"/>
      <c r="L57" s="39">
        <f t="shared" si="2"/>
        <v>90</v>
      </c>
      <c r="M57" s="52"/>
      <c r="N57" s="52">
        <v>38</v>
      </c>
      <c r="O57" s="52"/>
      <c r="P57" s="39">
        <f t="shared" si="3"/>
        <v>38</v>
      </c>
      <c r="Q57" s="52"/>
      <c r="R57" s="52"/>
      <c r="S57" s="52"/>
      <c r="T57" s="39">
        <f t="shared" si="4"/>
        <v>0</v>
      </c>
      <c r="U57" s="39">
        <f t="shared" si="5"/>
        <v>128</v>
      </c>
    </row>
    <row r="58" spans="2:21" x14ac:dyDescent="0.15">
      <c r="B58" s="907"/>
      <c r="C58" s="910" t="s">
        <v>319</v>
      </c>
      <c r="D58" s="910"/>
      <c r="E58" s="61"/>
      <c r="F58" s="62">
        <f>SUM(F49:F57)</f>
        <v>60</v>
      </c>
      <c r="G58" s="62">
        <f t="shared" ref="G58:U58" si="8">SUM(G49:G57)</f>
        <v>0</v>
      </c>
      <c r="H58" s="62">
        <f t="shared" si="8"/>
        <v>60</v>
      </c>
      <c r="I58" s="62">
        <f t="shared" si="8"/>
        <v>0</v>
      </c>
      <c r="J58" s="62">
        <f t="shared" si="8"/>
        <v>104</v>
      </c>
      <c r="K58" s="62">
        <f t="shared" si="8"/>
        <v>19</v>
      </c>
      <c r="L58" s="62">
        <f t="shared" si="8"/>
        <v>123</v>
      </c>
      <c r="M58" s="62">
        <f t="shared" si="8"/>
        <v>0</v>
      </c>
      <c r="N58" s="62">
        <f t="shared" si="8"/>
        <v>38</v>
      </c>
      <c r="O58" s="62">
        <f t="shared" si="8"/>
        <v>0</v>
      </c>
      <c r="P58" s="62">
        <f t="shared" si="8"/>
        <v>38</v>
      </c>
      <c r="Q58" s="62">
        <f t="shared" si="8"/>
        <v>0</v>
      </c>
      <c r="R58" s="62">
        <f t="shared" si="8"/>
        <v>0</v>
      </c>
      <c r="S58" s="62">
        <f t="shared" si="8"/>
        <v>0</v>
      </c>
      <c r="T58" s="62">
        <f t="shared" si="8"/>
        <v>0</v>
      </c>
      <c r="U58" s="62">
        <f t="shared" si="8"/>
        <v>221</v>
      </c>
    </row>
    <row r="59" spans="2:21" x14ac:dyDescent="0.15">
      <c r="B59" s="907" t="s">
        <v>320</v>
      </c>
      <c r="C59" s="60" t="s">
        <v>321</v>
      </c>
      <c r="D59" s="60" t="s">
        <v>322</v>
      </c>
      <c r="E59" s="63">
        <v>4101</v>
      </c>
      <c r="F59" s="39"/>
      <c r="G59" s="39">
        <v>4</v>
      </c>
      <c r="H59" s="39">
        <f t="shared" si="1"/>
        <v>4</v>
      </c>
      <c r="I59" s="39"/>
      <c r="J59" s="39"/>
      <c r="K59" s="39"/>
      <c r="L59" s="39">
        <f t="shared" si="2"/>
        <v>0</v>
      </c>
      <c r="M59" s="39"/>
      <c r="N59" s="39"/>
      <c r="O59" s="39"/>
      <c r="P59" s="39">
        <f t="shared" si="3"/>
        <v>0</v>
      </c>
      <c r="Q59" s="39"/>
      <c r="R59" s="39"/>
      <c r="S59" s="39"/>
      <c r="T59" s="39">
        <f t="shared" si="4"/>
        <v>0</v>
      </c>
      <c r="U59" s="39">
        <f t="shared" si="5"/>
        <v>4</v>
      </c>
    </row>
    <row r="60" spans="2:21" x14ac:dyDescent="0.15">
      <c r="B60" s="907"/>
      <c r="C60" s="60" t="s">
        <v>323</v>
      </c>
      <c r="D60" s="60" t="s">
        <v>324</v>
      </c>
      <c r="E60" s="63">
        <v>4201</v>
      </c>
      <c r="F60" s="39">
        <v>24</v>
      </c>
      <c r="G60" s="39">
        <v>80</v>
      </c>
      <c r="H60" s="39">
        <f t="shared" si="1"/>
        <v>104</v>
      </c>
      <c r="I60" s="39"/>
      <c r="J60" s="39"/>
      <c r="K60" s="39">
        <v>24</v>
      </c>
      <c r="L60" s="39">
        <f t="shared" si="2"/>
        <v>24</v>
      </c>
      <c r="M60" s="39"/>
      <c r="N60" s="39"/>
      <c r="O60" s="39"/>
      <c r="P60" s="39">
        <f t="shared" si="3"/>
        <v>0</v>
      </c>
      <c r="Q60" s="39"/>
      <c r="R60" s="39"/>
      <c r="S60" s="39"/>
      <c r="T60" s="39">
        <f t="shared" si="4"/>
        <v>0</v>
      </c>
      <c r="U60" s="39">
        <f t="shared" si="5"/>
        <v>128</v>
      </c>
    </row>
    <row r="61" spans="2:21" ht="22.5" x14ac:dyDescent="0.15">
      <c r="B61" s="907"/>
      <c r="C61" s="60" t="s">
        <v>325</v>
      </c>
      <c r="D61" s="60" t="s">
        <v>326</v>
      </c>
      <c r="E61" s="63">
        <v>4301</v>
      </c>
      <c r="F61" s="39"/>
      <c r="G61" s="39">
        <v>6</v>
      </c>
      <c r="H61" s="39">
        <f t="shared" si="1"/>
        <v>6</v>
      </c>
      <c r="I61" s="39"/>
      <c r="J61" s="39"/>
      <c r="K61" s="39"/>
      <c r="L61" s="39"/>
      <c r="M61" s="39"/>
      <c r="N61" s="39"/>
      <c r="O61" s="39"/>
      <c r="P61" s="39"/>
      <c r="Q61" s="39"/>
      <c r="R61" s="39"/>
      <c r="S61" s="39"/>
      <c r="T61" s="39"/>
      <c r="U61" s="39">
        <f t="shared" si="5"/>
        <v>6</v>
      </c>
    </row>
    <row r="62" spans="2:21" ht="22.5" x14ac:dyDescent="0.15">
      <c r="B62" s="907"/>
      <c r="C62" s="60" t="s">
        <v>327</v>
      </c>
      <c r="D62" s="60" t="s">
        <v>328</v>
      </c>
      <c r="E62" s="63">
        <v>4401</v>
      </c>
      <c r="F62" s="39"/>
      <c r="G62" s="39">
        <v>22</v>
      </c>
      <c r="H62" s="39">
        <f t="shared" si="1"/>
        <v>22</v>
      </c>
      <c r="I62" s="39"/>
      <c r="J62" s="39"/>
      <c r="K62" s="39">
        <v>12</v>
      </c>
      <c r="L62" s="39">
        <f t="shared" si="2"/>
        <v>12</v>
      </c>
      <c r="M62" s="39"/>
      <c r="N62" s="39"/>
      <c r="O62" s="39"/>
      <c r="P62" s="39">
        <f t="shared" si="3"/>
        <v>0</v>
      </c>
      <c r="Q62" s="39"/>
      <c r="R62" s="39"/>
      <c r="S62" s="39"/>
      <c r="T62" s="39">
        <f t="shared" si="4"/>
        <v>0</v>
      </c>
      <c r="U62" s="39">
        <f t="shared" si="5"/>
        <v>34</v>
      </c>
    </row>
    <row r="63" spans="2:21" x14ac:dyDescent="0.15">
      <c r="B63" s="907"/>
      <c r="C63" s="910" t="s">
        <v>329</v>
      </c>
      <c r="D63" s="910"/>
      <c r="E63" s="61"/>
      <c r="F63" s="62">
        <v>24</v>
      </c>
      <c r="G63" s="62">
        <v>112</v>
      </c>
      <c r="H63" s="62">
        <f t="shared" si="1"/>
        <v>136</v>
      </c>
      <c r="I63" s="62"/>
      <c r="J63" s="62"/>
      <c r="K63" s="62">
        <v>36</v>
      </c>
      <c r="L63" s="62">
        <f t="shared" si="2"/>
        <v>36</v>
      </c>
      <c r="M63" s="62"/>
      <c r="N63" s="62"/>
      <c r="O63" s="62"/>
      <c r="P63" s="62">
        <f t="shared" si="3"/>
        <v>0</v>
      </c>
      <c r="Q63" s="62"/>
      <c r="R63" s="62"/>
      <c r="S63" s="62"/>
      <c r="T63" s="62">
        <f t="shared" si="4"/>
        <v>0</v>
      </c>
      <c r="U63" s="62">
        <f t="shared" si="5"/>
        <v>172</v>
      </c>
    </row>
    <row r="64" spans="2:21" ht="22.5" x14ac:dyDescent="0.15">
      <c r="B64" s="907" t="s">
        <v>330</v>
      </c>
      <c r="C64" s="908" t="s">
        <v>331</v>
      </c>
      <c r="D64" s="60" t="s">
        <v>332</v>
      </c>
      <c r="E64" s="63">
        <v>5101</v>
      </c>
      <c r="F64" s="39">
        <v>45</v>
      </c>
      <c r="G64" s="67"/>
      <c r="H64" s="39">
        <f t="shared" si="1"/>
        <v>45</v>
      </c>
      <c r="I64" s="67"/>
      <c r="J64" s="67"/>
      <c r="K64" s="68">
        <v>5</v>
      </c>
      <c r="L64" s="68">
        <f>SUM(I64:K64)</f>
        <v>5</v>
      </c>
      <c r="M64" s="67"/>
      <c r="N64" s="67"/>
      <c r="O64" s="67"/>
      <c r="P64" s="39">
        <f t="shared" si="3"/>
        <v>0</v>
      </c>
      <c r="Q64" s="67"/>
      <c r="R64" s="67"/>
      <c r="S64" s="67"/>
      <c r="T64" s="39">
        <f t="shared" si="4"/>
        <v>0</v>
      </c>
      <c r="U64" s="69">
        <f>H64+L64</f>
        <v>50</v>
      </c>
    </row>
    <row r="65" spans="2:21" ht="22.5" x14ac:dyDescent="0.15">
      <c r="B65" s="907"/>
      <c r="C65" s="908"/>
      <c r="D65" s="60" t="s">
        <v>333</v>
      </c>
      <c r="E65" s="63">
        <v>5102</v>
      </c>
      <c r="F65" s="39">
        <v>45</v>
      </c>
      <c r="G65" s="67"/>
      <c r="H65" s="39">
        <f t="shared" si="1"/>
        <v>45</v>
      </c>
      <c r="I65" s="67"/>
      <c r="J65" s="67"/>
      <c r="K65" s="68">
        <v>15</v>
      </c>
      <c r="L65" s="68">
        <f t="shared" ref="L65:L77" si="9">SUM(I65:K65)</f>
        <v>15</v>
      </c>
      <c r="M65" s="67"/>
      <c r="N65" s="67"/>
      <c r="O65" s="67"/>
      <c r="P65" s="39">
        <f t="shared" si="3"/>
        <v>0</v>
      </c>
      <c r="Q65" s="67"/>
      <c r="R65" s="67"/>
      <c r="S65" s="67"/>
      <c r="T65" s="39">
        <f t="shared" si="4"/>
        <v>0</v>
      </c>
      <c r="U65" s="69">
        <f t="shared" ref="U65:U72" si="10">H65+L65</f>
        <v>60</v>
      </c>
    </row>
    <row r="66" spans="2:21" ht="22.5" x14ac:dyDescent="0.15">
      <c r="B66" s="907"/>
      <c r="C66" s="908"/>
      <c r="D66" s="60" t="s">
        <v>334</v>
      </c>
      <c r="E66" s="63">
        <v>5103</v>
      </c>
      <c r="F66" s="39">
        <v>65</v>
      </c>
      <c r="G66" s="67">
        <v>80</v>
      </c>
      <c r="H66" s="39">
        <f t="shared" si="1"/>
        <v>145</v>
      </c>
      <c r="I66" s="67"/>
      <c r="J66" s="67"/>
      <c r="K66" s="68">
        <v>5</v>
      </c>
      <c r="L66" s="68">
        <f t="shared" si="9"/>
        <v>5</v>
      </c>
      <c r="M66" s="67"/>
      <c r="N66" s="67"/>
      <c r="O66" s="67"/>
      <c r="P66" s="39">
        <f t="shared" si="3"/>
        <v>0</v>
      </c>
      <c r="Q66" s="67"/>
      <c r="R66" s="67"/>
      <c r="S66" s="67"/>
      <c r="T66" s="39">
        <f t="shared" si="4"/>
        <v>0</v>
      </c>
      <c r="U66" s="69">
        <f t="shared" si="10"/>
        <v>150</v>
      </c>
    </row>
    <row r="67" spans="2:21" x14ac:dyDescent="0.15">
      <c r="B67" s="907"/>
      <c r="C67" s="908"/>
      <c r="D67" s="60" t="s">
        <v>335</v>
      </c>
      <c r="E67" s="63">
        <v>5104</v>
      </c>
      <c r="F67" s="39">
        <v>10</v>
      </c>
      <c r="G67" s="67"/>
      <c r="H67" s="39">
        <f t="shared" si="1"/>
        <v>10</v>
      </c>
      <c r="I67" s="67"/>
      <c r="J67" s="67"/>
      <c r="K67" s="68">
        <v>5</v>
      </c>
      <c r="L67" s="68">
        <f t="shared" si="9"/>
        <v>5</v>
      </c>
      <c r="M67" s="67"/>
      <c r="N67" s="67"/>
      <c r="O67" s="67"/>
      <c r="P67" s="39">
        <f t="shared" si="3"/>
        <v>0</v>
      </c>
      <c r="Q67" s="67"/>
      <c r="R67" s="67"/>
      <c r="S67" s="67"/>
      <c r="T67" s="39">
        <f t="shared" si="4"/>
        <v>0</v>
      </c>
      <c r="U67" s="69">
        <f t="shared" si="10"/>
        <v>15</v>
      </c>
    </row>
    <row r="68" spans="2:21" x14ac:dyDescent="0.15">
      <c r="B68" s="907"/>
      <c r="C68" s="908"/>
      <c r="D68" s="60" t="s">
        <v>336</v>
      </c>
      <c r="E68" s="63">
        <v>5105</v>
      </c>
      <c r="F68" s="39">
        <v>5</v>
      </c>
      <c r="G68" s="67"/>
      <c r="H68" s="39">
        <f t="shared" si="1"/>
        <v>5</v>
      </c>
      <c r="I68" s="67"/>
      <c r="J68" s="67"/>
      <c r="K68" s="68"/>
      <c r="L68" s="68">
        <f t="shared" si="9"/>
        <v>0</v>
      </c>
      <c r="M68" s="67"/>
      <c r="N68" s="67"/>
      <c r="O68" s="67"/>
      <c r="P68" s="39">
        <f t="shared" si="3"/>
        <v>0</v>
      </c>
      <c r="Q68" s="67"/>
      <c r="R68" s="67"/>
      <c r="S68" s="67"/>
      <c r="T68" s="39">
        <f t="shared" si="4"/>
        <v>0</v>
      </c>
      <c r="U68" s="69">
        <f t="shared" si="10"/>
        <v>5</v>
      </c>
    </row>
    <row r="69" spans="2:21" x14ac:dyDescent="0.15">
      <c r="B69" s="907"/>
      <c r="C69" s="909" t="s">
        <v>337</v>
      </c>
      <c r="D69" s="60" t="s">
        <v>338</v>
      </c>
      <c r="E69" s="63">
        <v>5201</v>
      </c>
      <c r="F69" s="39"/>
      <c r="G69" s="39">
        <v>10</v>
      </c>
      <c r="H69" s="39">
        <f t="shared" si="1"/>
        <v>10</v>
      </c>
      <c r="I69" s="67"/>
      <c r="J69" s="67"/>
      <c r="K69" s="68"/>
      <c r="L69" s="68">
        <f t="shared" si="9"/>
        <v>0</v>
      </c>
      <c r="M69" s="67"/>
      <c r="N69" s="67"/>
      <c r="O69" s="67"/>
      <c r="P69" s="39">
        <f t="shared" si="3"/>
        <v>0</v>
      </c>
      <c r="Q69" s="67"/>
      <c r="R69" s="67"/>
      <c r="S69" s="67"/>
      <c r="T69" s="39">
        <f t="shared" si="4"/>
        <v>0</v>
      </c>
      <c r="U69" s="69">
        <f t="shared" si="10"/>
        <v>10</v>
      </c>
    </row>
    <row r="70" spans="2:21" x14ac:dyDescent="0.15">
      <c r="B70" s="907"/>
      <c r="C70" s="909"/>
      <c r="D70" s="60" t="s">
        <v>339</v>
      </c>
      <c r="E70" s="63">
        <v>5202</v>
      </c>
      <c r="F70" s="39"/>
      <c r="G70" s="39">
        <v>50</v>
      </c>
      <c r="H70" s="39">
        <f t="shared" si="1"/>
        <v>50</v>
      </c>
      <c r="I70" s="67"/>
      <c r="J70" s="67"/>
      <c r="K70" s="68">
        <v>50</v>
      </c>
      <c r="L70" s="68">
        <f t="shared" si="9"/>
        <v>50</v>
      </c>
      <c r="M70" s="67"/>
      <c r="N70" s="67"/>
      <c r="O70" s="67"/>
      <c r="P70" s="39">
        <f t="shared" si="3"/>
        <v>0</v>
      </c>
      <c r="Q70" s="67"/>
      <c r="R70" s="67"/>
      <c r="S70" s="67"/>
      <c r="T70" s="39">
        <f t="shared" si="4"/>
        <v>0</v>
      </c>
      <c r="U70" s="69">
        <f t="shared" si="10"/>
        <v>100</v>
      </c>
    </row>
    <row r="71" spans="2:21" x14ac:dyDescent="0.15">
      <c r="B71" s="907"/>
      <c r="C71" s="909"/>
      <c r="D71" s="60" t="s">
        <v>340</v>
      </c>
      <c r="E71" s="63">
        <v>5203</v>
      </c>
      <c r="F71" s="39"/>
      <c r="G71" s="39">
        <v>30</v>
      </c>
      <c r="H71" s="39">
        <f t="shared" si="1"/>
        <v>30</v>
      </c>
      <c r="I71" s="67"/>
      <c r="J71" s="67"/>
      <c r="K71" s="67">
        <v>20</v>
      </c>
      <c r="L71" s="68">
        <f t="shared" si="9"/>
        <v>20</v>
      </c>
      <c r="M71" s="67"/>
      <c r="N71" s="67"/>
      <c r="O71" s="67"/>
      <c r="P71" s="39"/>
      <c r="Q71" s="67"/>
      <c r="R71" s="67"/>
      <c r="S71" s="67"/>
      <c r="T71" s="39"/>
      <c r="U71" s="69">
        <f t="shared" si="10"/>
        <v>50</v>
      </c>
    </row>
    <row r="72" spans="2:21" x14ac:dyDescent="0.15">
      <c r="B72" s="907"/>
      <c r="C72" s="60" t="s">
        <v>341</v>
      </c>
      <c r="D72" s="70"/>
      <c r="E72" s="71">
        <v>5301</v>
      </c>
      <c r="F72" s="39"/>
      <c r="G72" s="39"/>
      <c r="H72" s="39">
        <f t="shared" si="1"/>
        <v>0</v>
      </c>
      <c r="I72" s="39"/>
      <c r="J72" s="39"/>
      <c r="K72" s="39"/>
      <c r="L72" s="39">
        <f t="shared" si="9"/>
        <v>0</v>
      </c>
      <c r="M72" s="39"/>
      <c r="N72" s="39"/>
      <c r="O72" s="39"/>
      <c r="P72" s="39">
        <f t="shared" si="3"/>
        <v>0</v>
      </c>
      <c r="Q72" s="39"/>
      <c r="R72" s="39"/>
      <c r="S72" s="39"/>
      <c r="T72" s="39">
        <f t="shared" si="4"/>
        <v>0</v>
      </c>
      <c r="U72" s="69">
        <f t="shared" si="10"/>
        <v>0</v>
      </c>
    </row>
    <row r="73" spans="2:21" x14ac:dyDescent="0.15">
      <c r="B73" s="907"/>
      <c r="C73" s="910" t="s">
        <v>342</v>
      </c>
      <c r="D73" s="910"/>
      <c r="E73" s="61"/>
      <c r="F73" s="62">
        <f>SUM(F64:F72)</f>
        <v>170</v>
      </c>
      <c r="G73" s="62">
        <f t="shared" ref="G73:U73" si="11">SUM(G64:G72)</f>
        <v>170</v>
      </c>
      <c r="H73" s="62">
        <f t="shared" si="11"/>
        <v>340</v>
      </c>
      <c r="I73" s="62">
        <f t="shared" si="11"/>
        <v>0</v>
      </c>
      <c r="J73" s="62">
        <f t="shared" si="11"/>
        <v>0</v>
      </c>
      <c r="K73" s="62">
        <f t="shared" si="11"/>
        <v>100</v>
      </c>
      <c r="L73" s="62">
        <f t="shared" si="11"/>
        <v>100</v>
      </c>
      <c r="M73" s="62">
        <f t="shared" si="11"/>
        <v>0</v>
      </c>
      <c r="N73" s="62">
        <f t="shared" si="11"/>
        <v>0</v>
      </c>
      <c r="O73" s="62">
        <f t="shared" si="11"/>
        <v>0</v>
      </c>
      <c r="P73" s="62">
        <f t="shared" si="11"/>
        <v>0</v>
      </c>
      <c r="Q73" s="62">
        <f t="shared" si="11"/>
        <v>0</v>
      </c>
      <c r="R73" s="62">
        <f t="shared" si="11"/>
        <v>0</v>
      </c>
      <c r="S73" s="62">
        <f t="shared" si="11"/>
        <v>0</v>
      </c>
      <c r="T73" s="62">
        <f t="shared" si="11"/>
        <v>0</v>
      </c>
      <c r="U73" s="62">
        <f t="shared" si="11"/>
        <v>440</v>
      </c>
    </row>
    <row r="74" spans="2:21" ht="22.5" x14ac:dyDescent="0.15">
      <c r="B74" s="907" t="s">
        <v>343</v>
      </c>
      <c r="C74" s="60" t="s">
        <v>344</v>
      </c>
      <c r="D74" s="72" t="s">
        <v>345</v>
      </c>
      <c r="E74" s="73">
        <v>6101</v>
      </c>
      <c r="F74" s="67"/>
      <c r="G74" s="67">
        <v>0</v>
      </c>
      <c r="H74" s="39">
        <f t="shared" ref="H74:H77" si="12">SUM(F74:G74)</f>
        <v>0</v>
      </c>
      <c r="I74" s="67"/>
      <c r="J74" s="67"/>
      <c r="K74" s="67">
        <v>0</v>
      </c>
      <c r="L74" s="39">
        <f t="shared" si="9"/>
        <v>0</v>
      </c>
      <c r="M74" s="67"/>
      <c r="N74" s="67">
        <v>2</v>
      </c>
      <c r="O74" s="67">
        <v>1</v>
      </c>
      <c r="P74" s="39">
        <f t="shared" ref="P74:P80" si="13">SUM(M74:O74)</f>
        <v>3</v>
      </c>
      <c r="Q74" s="67"/>
      <c r="R74" s="67"/>
      <c r="S74" s="67"/>
      <c r="T74" s="39">
        <f t="shared" ref="T74:T80" si="14">SUM(Q74:S74)</f>
        <v>0</v>
      </c>
      <c r="U74" s="39">
        <f t="shared" ref="U74:U81" si="15">SUM(T74,P74,L74,H74)</f>
        <v>3</v>
      </c>
    </row>
    <row r="75" spans="2:21" x14ac:dyDescent="0.15">
      <c r="B75" s="907"/>
      <c r="C75" s="908" t="s">
        <v>346</v>
      </c>
      <c r="D75" s="72" t="s">
        <v>347</v>
      </c>
      <c r="E75" s="73">
        <v>6201</v>
      </c>
      <c r="F75" s="67"/>
      <c r="G75" s="67">
        <v>0</v>
      </c>
      <c r="H75" s="39">
        <f t="shared" si="12"/>
        <v>0</v>
      </c>
      <c r="I75" s="67"/>
      <c r="J75" s="67"/>
      <c r="K75" s="67">
        <v>0</v>
      </c>
      <c r="L75" s="39">
        <f t="shared" si="9"/>
        <v>0</v>
      </c>
      <c r="M75" s="67"/>
      <c r="N75" s="67">
        <v>2</v>
      </c>
      <c r="O75" s="67">
        <v>1</v>
      </c>
      <c r="P75" s="39">
        <f t="shared" si="13"/>
        <v>3</v>
      </c>
      <c r="Q75" s="67"/>
      <c r="R75" s="67"/>
      <c r="S75" s="67"/>
      <c r="T75" s="39">
        <f t="shared" si="14"/>
        <v>0</v>
      </c>
      <c r="U75" s="39">
        <f t="shared" si="15"/>
        <v>3</v>
      </c>
    </row>
    <row r="76" spans="2:21" x14ac:dyDescent="0.15">
      <c r="B76" s="907"/>
      <c r="C76" s="908"/>
      <c r="D76" s="72" t="s">
        <v>348</v>
      </c>
      <c r="E76" s="73">
        <v>6202</v>
      </c>
      <c r="F76" s="67"/>
      <c r="G76" s="67">
        <v>0</v>
      </c>
      <c r="H76" s="39">
        <f t="shared" si="12"/>
        <v>0</v>
      </c>
      <c r="I76" s="67"/>
      <c r="J76" s="67"/>
      <c r="K76" s="67">
        <v>0</v>
      </c>
      <c r="L76" s="39">
        <f t="shared" si="9"/>
        <v>0</v>
      </c>
      <c r="M76" s="67"/>
      <c r="N76" s="67">
        <v>2</v>
      </c>
      <c r="O76" s="67">
        <v>1</v>
      </c>
      <c r="P76" s="39">
        <f t="shared" si="13"/>
        <v>3</v>
      </c>
      <c r="Q76" s="67"/>
      <c r="R76" s="67"/>
      <c r="S76" s="67"/>
      <c r="T76" s="39">
        <f t="shared" si="14"/>
        <v>0</v>
      </c>
      <c r="U76" s="39">
        <f t="shared" si="15"/>
        <v>3</v>
      </c>
    </row>
    <row r="77" spans="2:21" x14ac:dyDescent="0.15">
      <c r="B77" s="907"/>
      <c r="C77" s="60" t="s">
        <v>349</v>
      </c>
      <c r="D77" s="72" t="s">
        <v>350</v>
      </c>
      <c r="E77" s="73">
        <v>6301</v>
      </c>
      <c r="F77" s="67"/>
      <c r="G77" s="67">
        <v>0</v>
      </c>
      <c r="H77" s="39">
        <f t="shared" si="12"/>
        <v>0</v>
      </c>
      <c r="I77" s="67"/>
      <c r="J77" s="67"/>
      <c r="K77" s="67">
        <v>0</v>
      </c>
      <c r="L77" s="39">
        <f t="shared" si="9"/>
        <v>0</v>
      </c>
      <c r="M77" s="67"/>
      <c r="N77" s="67">
        <v>2</v>
      </c>
      <c r="O77" s="67">
        <v>1</v>
      </c>
      <c r="P77" s="39">
        <f t="shared" si="13"/>
        <v>3</v>
      </c>
      <c r="Q77" s="67"/>
      <c r="R77" s="67"/>
      <c r="S77" s="67"/>
      <c r="T77" s="39">
        <f t="shared" si="14"/>
        <v>0</v>
      </c>
      <c r="U77" s="39">
        <f t="shared" si="15"/>
        <v>3</v>
      </c>
    </row>
    <row r="78" spans="2:21" x14ac:dyDescent="0.15">
      <c r="B78" s="907"/>
      <c r="C78" s="910" t="s">
        <v>351</v>
      </c>
      <c r="D78" s="910"/>
      <c r="E78" s="61"/>
      <c r="F78" s="62">
        <f>SUM(F74:F77)</f>
        <v>0</v>
      </c>
      <c r="G78" s="62">
        <f t="shared" ref="G78:U78" si="16">SUM(G74:G77)</f>
        <v>0</v>
      </c>
      <c r="H78" s="62">
        <f t="shared" si="16"/>
        <v>0</v>
      </c>
      <c r="I78" s="62">
        <f t="shared" si="16"/>
        <v>0</v>
      </c>
      <c r="J78" s="62">
        <f t="shared" si="16"/>
        <v>0</v>
      </c>
      <c r="K78" s="62">
        <f t="shared" si="16"/>
        <v>0</v>
      </c>
      <c r="L78" s="62">
        <f t="shared" si="16"/>
        <v>0</v>
      </c>
      <c r="M78" s="62">
        <f t="shared" si="16"/>
        <v>0</v>
      </c>
      <c r="N78" s="62">
        <f t="shared" si="16"/>
        <v>8</v>
      </c>
      <c r="O78" s="62">
        <f t="shared" si="16"/>
        <v>4</v>
      </c>
      <c r="P78" s="62">
        <f t="shared" si="16"/>
        <v>12</v>
      </c>
      <c r="Q78" s="62">
        <f t="shared" si="16"/>
        <v>0</v>
      </c>
      <c r="R78" s="62">
        <f t="shared" si="16"/>
        <v>0</v>
      </c>
      <c r="S78" s="62">
        <f t="shared" si="16"/>
        <v>0</v>
      </c>
      <c r="T78" s="62">
        <f t="shared" si="16"/>
        <v>0</v>
      </c>
      <c r="U78" s="62">
        <f t="shared" si="16"/>
        <v>12</v>
      </c>
    </row>
    <row r="79" spans="2:21" x14ac:dyDescent="0.15">
      <c r="B79" s="913" t="s">
        <v>352</v>
      </c>
      <c r="C79" s="914"/>
      <c r="D79" s="915"/>
      <c r="E79" s="61"/>
      <c r="F79" s="62">
        <f>F42+F48+F58+F63+F73+F78</f>
        <v>500</v>
      </c>
      <c r="G79" s="62">
        <f t="shared" ref="G79:U79" si="17">G42+G48+G58+G63+G73+G78</f>
        <v>500</v>
      </c>
      <c r="H79" s="62">
        <f t="shared" si="17"/>
        <v>1000</v>
      </c>
      <c r="I79" s="62">
        <f t="shared" si="17"/>
        <v>0</v>
      </c>
      <c r="J79" s="62">
        <f t="shared" si="17"/>
        <v>150</v>
      </c>
      <c r="K79" s="62">
        <f t="shared" si="17"/>
        <v>250</v>
      </c>
      <c r="L79" s="62">
        <f t="shared" si="17"/>
        <v>400</v>
      </c>
      <c r="M79" s="62">
        <f t="shared" si="17"/>
        <v>0</v>
      </c>
      <c r="N79" s="62">
        <f t="shared" si="17"/>
        <v>46</v>
      </c>
      <c r="O79" s="62">
        <f t="shared" si="17"/>
        <v>4</v>
      </c>
      <c r="P79" s="62">
        <f t="shared" si="17"/>
        <v>50</v>
      </c>
      <c r="Q79" s="62">
        <f t="shared" si="17"/>
        <v>0</v>
      </c>
      <c r="R79" s="62">
        <f t="shared" si="17"/>
        <v>0</v>
      </c>
      <c r="S79" s="62">
        <f t="shared" si="17"/>
        <v>0</v>
      </c>
      <c r="T79" s="62">
        <f t="shared" si="17"/>
        <v>0</v>
      </c>
      <c r="U79" s="62">
        <f t="shared" si="17"/>
        <v>1450</v>
      </c>
    </row>
    <row r="80" spans="2:21" ht="14.25" thickBot="1" x14ac:dyDescent="0.2">
      <c r="B80" s="676" t="s">
        <v>353</v>
      </c>
      <c r="C80" s="677"/>
      <c r="D80" s="678"/>
      <c r="E80" s="74"/>
      <c r="F80" s="75">
        <f>F42+F73</f>
        <v>416</v>
      </c>
      <c r="G80" s="75">
        <f>G42+G73</f>
        <v>384</v>
      </c>
      <c r="H80" s="75">
        <f>H42+H73</f>
        <v>800</v>
      </c>
      <c r="I80" s="75"/>
      <c r="J80" s="75">
        <v>43</v>
      </c>
      <c r="K80" s="75">
        <v>195</v>
      </c>
      <c r="L80" s="75">
        <f>SUM(J80:K80)</f>
        <v>238</v>
      </c>
      <c r="M80" s="75"/>
      <c r="N80" s="75"/>
      <c r="O80" s="75"/>
      <c r="P80" s="75">
        <f t="shared" si="13"/>
        <v>0</v>
      </c>
      <c r="Q80" s="75"/>
      <c r="R80" s="75"/>
      <c r="S80" s="75"/>
      <c r="T80" s="75">
        <f t="shared" si="14"/>
        <v>0</v>
      </c>
      <c r="U80" s="75">
        <f t="shared" si="15"/>
        <v>1038</v>
      </c>
    </row>
    <row r="81" spans="2:21" ht="14.25" thickBot="1" x14ac:dyDescent="0.2">
      <c r="B81" s="911" t="s">
        <v>354</v>
      </c>
      <c r="C81" s="912"/>
      <c r="D81" s="912"/>
      <c r="E81" s="76"/>
      <c r="F81" s="77">
        <v>430</v>
      </c>
      <c r="G81" s="77">
        <v>70</v>
      </c>
      <c r="H81" s="77">
        <v>500</v>
      </c>
      <c r="I81" s="77">
        <f>I42+I73</f>
        <v>0</v>
      </c>
      <c r="J81" s="77">
        <v>83</v>
      </c>
      <c r="K81" s="77">
        <v>140</v>
      </c>
      <c r="L81" s="77">
        <v>223</v>
      </c>
      <c r="M81" s="77">
        <f t="shared" ref="M81:T81" si="18">M42+M73</f>
        <v>0</v>
      </c>
      <c r="N81" s="77">
        <f t="shared" si="18"/>
        <v>0</v>
      </c>
      <c r="O81" s="77">
        <f t="shared" si="18"/>
        <v>0</v>
      </c>
      <c r="P81" s="77">
        <f t="shared" si="18"/>
        <v>0</v>
      </c>
      <c r="Q81" s="77">
        <f t="shared" si="18"/>
        <v>0</v>
      </c>
      <c r="R81" s="77">
        <f t="shared" si="18"/>
        <v>0</v>
      </c>
      <c r="S81" s="77">
        <f t="shared" si="18"/>
        <v>0</v>
      </c>
      <c r="T81" s="77">
        <f t="shared" si="18"/>
        <v>0</v>
      </c>
      <c r="U81" s="77">
        <f t="shared" si="15"/>
        <v>723</v>
      </c>
    </row>
  </sheetData>
  <mergeCells count="36">
    <mergeCell ref="I4:L4"/>
    <mergeCell ref="M4:P4"/>
    <mergeCell ref="Q4:T4"/>
    <mergeCell ref="U4:U6"/>
    <mergeCell ref="T5:T6"/>
    <mergeCell ref="B43:B48"/>
    <mergeCell ref="C48:D48"/>
    <mergeCell ref="H5:H6"/>
    <mergeCell ref="L5:L6"/>
    <mergeCell ref="P5:P6"/>
    <mergeCell ref="B8:B42"/>
    <mergeCell ref="C8:C9"/>
    <mergeCell ref="C10:C11"/>
    <mergeCell ref="C12:C22"/>
    <mergeCell ref="C23:C38"/>
    <mergeCell ref="C39:C40"/>
    <mergeCell ref="C42:D42"/>
    <mergeCell ref="B3:D6"/>
    <mergeCell ref="E3:E6"/>
    <mergeCell ref="F3:U3"/>
    <mergeCell ref="F4:H4"/>
    <mergeCell ref="B49:B58"/>
    <mergeCell ref="C51:C57"/>
    <mergeCell ref="C58:D58"/>
    <mergeCell ref="B59:B63"/>
    <mergeCell ref="C63:D63"/>
    <mergeCell ref="B64:B73"/>
    <mergeCell ref="C64:C68"/>
    <mergeCell ref="C69:C71"/>
    <mergeCell ref="C73:D73"/>
    <mergeCell ref="B81:D81"/>
    <mergeCell ref="B74:B78"/>
    <mergeCell ref="C75:C76"/>
    <mergeCell ref="C78:D78"/>
    <mergeCell ref="B79:D79"/>
    <mergeCell ref="B80:D80"/>
  </mergeCells>
  <phoneticPr fontId="24" type="noConversion"/>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13"/>
  <sheetViews>
    <sheetView zoomScale="90" zoomScaleNormal="90" workbookViewId="0">
      <selection activeCell="K6" sqref="K6"/>
    </sheetView>
  </sheetViews>
  <sheetFormatPr defaultColWidth="8.875" defaultRowHeight="13.5" x14ac:dyDescent="0.15"/>
  <cols>
    <col min="1" max="1" width="1.375" style="1" customWidth="1"/>
    <col min="2" max="2" width="24.875" style="1" customWidth="1"/>
    <col min="3" max="3" width="10" style="1" customWidth="1"/>
    <col min="4" max="4" width="8.875" style="1"/>
    <col min="5" max="5" width="11.125" style="1" customWidth="1"/>
    <col min="6" max="8" width="8.875" style="1"/>
    <col min="9" max="9" width="9.625" style="1" customWidth="1"/>
    <col min="10" max="10" width="8.875" style="1"/>
    <col min="11" max="11" width="11" style="1" customWidth="1"/>
    <col min="12" max="12" width="9.75" style="1" customWidth="1"/>
    <col min="13" max="16384" width="8.875" style="1"/>
  </cols>
  <sheetData>
    <row r="1" spans="2:12" ht="25.9" customHeight="1" x14ac:dyDescent="0.15">
      <c r="B1" s="923" t="s">
        <v>185</v>
      </c>
      <c r="C1" s="923"/>
      <c r="D1" s="923"/>
      <c r="E1" s="923"/>
    </row>
    <row r="2" spans="2:12" ht="18" customHeight="1" x14ac:dyDescent="0.15">
      <c r="B2" s="922" t="s">
        <v>178</v>
      </c>
      <c r="C2" s="922" t="s">
        <v>186</v>
      </c>
      <c r="D2" s="922"/>
      <c r="E2" s="922"/>
      <c r="F2" s="922"/>
      <c r="G2" s="922"/>
      <c r="H2" s="922"/>
      <c r="I2" s="922"/>
      <c r="J2" s="922"/>
      <c r="K2" s="922" t="s">
        <v>187</v>
      </c>
      <c r="L2" s="922"/>
    </row>
    <row r="3" spans="2:12" ht="17.45" customHeight="1" x14ac:dyDescent="0.15">
      <c r="B3" s="922"/>
      <c r="C3" s="922" t="s">
        <v>179</v>
      </c>
      <c r="D3" s="922"/>
      <c r="E3" s="922" t="s">
        <v>188</v>
      </c>
      <c r="F3" s="922"/>
      <c r="G3" s="922" t="s">
        <v>180</v>
      </c>
      <c r="H3" s="922"/>
      <c r="I3" s="922" t="s">
        <v>17</v>
      </c>
      <c r="J3" s="922"/>
      <c r="K3" s="922"/>
      <c r="L3" s="922"/>
    </row>
    <row r="4" spans="2:12" ht="25.5" x14ac:dyDescent="0.15">
      <c r="B4" s="922"/>
      <c r="C4" s="510" t="s">
        <v>189</v>
      </c>
      <c r="D4" s="510" t="s">
        <v>190</v>
      </c>
      <c r="E4" s="510" t="s">
        <v>191</v>
      </c>
      <c r="F4" s="510" t="s">
        <v>190</v>
      </c>
      <c r="G4" s="510" t="s">
        <v>191</v>
      </c>
      <c r="H4" s="510" t="s">
        <v>190</v>
      </c>
      <c r="I4" s="510" t="s">
        <v>192</v>
      </c>
      <c r="J4" s="510" t="s">
        <v>190</v>
      </c>
      <c r="K4" s="510" t="s">
        <v>193</v>
      </c>
      <c r="L4" s="510" t="s">
        <v>190</v>
      </c>
    </row>
    <row r="5" spans="2:12" ht="23.25" customHeight="1" x14ac:dyDescent="0.15">
      <c r="B5" s="507" t="s">
        <v>187</v>
      </c>
      <c r="C5" s="511">
        <v>1000</v>
      </c>
      <c r="D5" s="512">
        <v>0.68969999999999998</v>
      </c>
      <c r="E5" s="511">
        <v>400</v>
      </c>
      <c r="F5" s="512">
        <v>0.27589999999999998</v>
      </c>
      <c r="G5" s="511">
        <v>50</v>
      </c>
      <c r="H5" s="512">
        <v>3.44E-2</v>
      </c>
      <c r="I5" s="511"/>
      <c r="J5" s="511"/>
      <c r="K5" s="511">
        <v>1450</v>
      </c>
      <c r="L5" s="513">
        <v>1</v>
      </c>
    </row>
    <row r="6" spans="2:12" ht="23.25" customHeight="1" x14ac:dyDescent="0.15">
      <c r="B6" s="508" t="s">
        <v>8</v>
      </c>
      <c r="C6" s="514">
        <v>460</v>
      </c>
      <c r="D6" s="515">
        <v>0.46</v>
      </c>
      <c r="E6" s="514">
        <v>138</v>
      </c>
      <c r="F6" s="516">
        <v>0.34499999999999997</v>
      </c>
      <c r="G6" s="514"/>
      <c r="H6" s="514"/>
      <c r="I6" s="517"/>
      <c r="J6" s="517"/>
      <c r="K6" s="514">
        <v>598</v>
      </c>
      <c r="L6" s="516">
        <v>0.41239999999999999</v>
      </c>
    </row>
    <row r="7" spans="2:12" ht="23.25" customHeight="1" x14ac:dyDescent="0.15">
      <c r="B7" s="508" t="s">
        <v>9</v>
      </c>
      <c r="C7" s="514">
        <v>4</v>
      </c>
      <c r="D7" s="516">
        <v>4.0000000000000001E-3</v>
      </c>
      <c r="E7" s="514">
        <v>3</v>
      </c>
      <c r="F7" s="516">
        <v>7.4999999999999997E-3</v>
      </c>
      <c r="G7" s="514"/>
      <c r="H7" s="514"/>
      <c r="I7" s="517"/>
      <c r="J7" s="517"/>
      <c r="K7" s="517">
        <v>7</v>
      </c>
      <c r="L7" s="518">
        <v>4.7999999999999996E-3</v>
      </c>
    </row>
    <row r="8" spans="2:12" ht="23.25" customHeight="1" x14ac:dyDescent="0.15">
      <c r="B8" s="508" t="s">
        <v>10</v>
      </c>
      <c r="C8" s="514">
        <v>60</v>
      </c>
      <c r="D8" s="515">
        <v>0.06</v>
      </c>
      <c r="E8" s="514">
        <v>123</v>
      </c>
      <c r="F8" s="516">
        <v>0.3075</v>
      </c>
      <c r="G8" s="514">
        <v>38</v>
      </c>
      <c r="H8" s="515">
        <v>0.76</v>
      </c>
      <c r="I8" s="517"/>
      <c r="J8" s="517"/>
      <c r="K8" s="517">
        <v>221</v>
      </c>
      <c r="L8" s="518">
        <v>0.15240000000000001</v>
      </c>
    </row>
    <row r="9" spans="2:12" ht="23.25" customHeight="1" x14ac:dyDescent="0.15">
      <c r="B9" s="508" t="s">
        <v>11</v>
      </c>
      <c r="C9" s="514">
        <v>136</v>
      </c>
      <c r="D9" s="516">
        <v>0.13600000000000001</v>
      </c>
      <c r="E9" s="514">
        <v>36</v>
      </c>
      <c r="F9" s="515">
        <v>0.09</v>
      </c>
      <c r="G9" s="514"/>
      <c r="H9" s="514"/>
      <c r="I9" s="517"/>
      <c r="J9" s="517"/>
      <c r="K9" s="517">
        <v>172</v>
      </c>
      <c r="L9" s="518">
        <v>0.1186</v>
      </c>
    </row>
    <row r="10" spans="2:12" ht="23.25" customHeight="1" x14ac:dyDescent="0.15">
      <c r="B10" s="508" t="s">
        <v>12</v>
      </c>
      <c r="C10" s="517">
        <v>340</v>
      </c>
      <c r="D10" s="519">
        <v>0.34</v>
      </c>
      <c r="E10" s="517">
        <v>100</v>
      </c>
      <c r="F10" s="519">
        <v>0.25</v>
      </c>
      <c r="G10" s="517"/>
      <c r="H10" s="517"/>
      <c r="I10" s="517"/>
      <c r="J10" s="517"/>
      <c r="K10" s="517">
        <v>440</v>
      </c>
      <c r="L10" s="518">
        <v>0.3034</v>
      </c>
    </row>
    <row r="11" spans="2:12" ht="23.25" customHeight="1" x14ac:dyDescent="0.15">
      <c r="B11" s="508" t="s">
        <v>13</v>
      </c>
      <c r="C11" s="514"/>
      <c r="D11" s="514"/>
      <c r="E11" s="514"/>
      <c r="F11" s="514"/>
      <c r="G11" s="514">
        <v>12</v>
      </c>
      <c r="H11" s="515">
        <v>0.24</v>
      </c>
      <c r="I11" s="517"/>
      <c r="J11" s="517"/>
      <c r="K11" s="517">
        <v>12</v>
      </c>
      <c r="L11" s="518">
        <v>8.3999999999999995E-3</v>
      </c>
    </row>
    <row r="12" spans="2:12" ht="38.25" customHeight="1" x14ac:dyDescent="0.15">
      <c r="B12" s="509" t="s">
        <v>194</v>
      </c>
      <c r="C12" s="514">
        <v>800</v>
      </c>
      <c r="D12" s="515">
        <v>0.8</v>
      </c>
      <c r="E12" s="514">
        <v>238</v>
      </c>
      <c r="F12" s="516">
        <v>0.59499999999999997</v>
      </c>
      <c r="G12" s="514"/>
      <c r="H12" s="514"/>
      <c r="I12" s="517"/>
      <c r="J12" s="517"/>
      <c r="K12" s="517">
        <v>1038</v>
      </c>
      <c r="L12" s="518">
        <v>0.71589999999999998</v>
      </c>
    </row>
    <row r="13" spans="2:12" ht="33.75" customHeight="1" x14ac:dyDescent="0.15">
      <c r="B13" s="509" t="s">
        <v>184</v>
      </c>
      <c r="C13" s="514">
        <v>500</v>
      </c>
      <c r="D13" s="515">
        <v>0.5</v>
      </c>
      <c r="E13" s="514">
        <v>223</v>
      </c>
      <c r="F13" s="516">
        <v>0.5575</v>
      </c>
      <c r="G13" s="514"/>
      <c r="H13" s="514"/>
      <c r="I13" s="517"/>
      <c r="J13" s="517"/>
      <c r="K13" s="517">
        <v>723</v>
      </c>
      <c r="L13" s="518">
        <v>0.49859999999999999</v>
      </c>
    </row>
  </sheetData>
  <mergeCells count="8">
    <mergeCell ref="K2:L3"/>
    <mergeCell ref="B1:E1"/>
    <mergeCell ref="C2:J2"/>
    <mergeCell ref="C3:D3"/>
    <mergeCell ref="E3:F3"/>
    <mergeCell ref="G3:H3"/>
    <mergeCell ref="I3:J3"/>
    <mergeCell ref="B2:B4"/>
  </mergeCells>
  <phoneticPr fontId="2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21"/>
  <sheetViews>
    <sheetView zoomScaleNormal="100" workbookViewId="0">
      <selection activeCell="F11" sqref="F11"/>
    </sheetView>
  </sheetViews>
  <sheetFormatPr defaultColWidth="8.875" defaultRowHeight="13.5" x14ac:dyDescent="0.15"/>
  <cols>
    <col min="1" max="1" width="5.25" style="1" bestFit="1" customWidth="1"/>
    <col min="2" max="2" width="50" style="1" customWidth="1"/>
    <col min="3" max="3" width="14.5" style="1" customWidth="1"/>
    <col min="4" max="4" width="45.5" style="1" customWidth="1"/>
    <col min="5" max="16384" width="8.875" style="1"/>
  </cols>
  <sheetData>
    <row r="1" spans="1:4" x14ac:dyDescent="0.15">
      <c r="A1" s="232" t="s">
        <v>23</v>
      </c>
      <c r="B1" s="231"/>
      <c r="C1" s="231"/>
      <c r="D1" s="231"/>
    </row>
    <row r="2" spans="1:4" ht="15" thickBot="1" x14ac:dyDescent="0.2">
      <c r="A2" s="633" t="s">
        <v>912</v>
      </c>
      <c r="B2" s="634"/>
      <c r="C2" s="633"/>
      <c r="D2" s="633"/>
    </row>
    <row r="3" spans="1:4" x14ac:dyDescent="0.15">
      <c r="A3" s="11" t="s">
        <v>24</v>
      </c>
      <c r="B3" s="12" t="s">
        <v>25</v>
      </c>
      <c r="C3" s="12" t="s">
        <v>26</v>
      </c>
      <c r="D3" s="13" t="s">
        <v>16</v>
      </c>
    </row>
    <row r="4" spans="1:4" x14ac:dyDescent="0.15">
      <c r="A4" s="14">
        <v>1</v>
      </c>
      <c r="B4" s="227" t="s">
        <v>829</v>
      </c>
      <c r="C4" s="15" t="s">
        <v>27</v>
      </c>
      <c r="D4" s="16"/>
    </row>
    <row r="5" spans="1:4" x14ac:dyDescent="0.15">
      <c r="A5" s="14">
        <v>2</v>
      </c>
      <c r="B5" s="227" t="s">
        <v>28</v>
      </c>
      <c r="C5" s="15" t="s">
        <v>27</v>
      </c>
      <c r="D5" s="17" t="s">
        <v>915</v>
      </c>
    </row>
    <row r="6" spans="1:4" x14ac:dyDescent="0.15">
      <c r="A6" s="14">
        <v>3</v>
      </c>
      <c r="B6" s="227" t="s">
        <v>29</v>
      </c>
      <c r="C6" s="15" t="s">
        <v>27</v>
      </c>
      <c r="D6" s="18" t="s">
        <v>30</v>
      </c>
    </row>
    <row r="7" spans="1:4" ht="24" x14ac:dyDescent="0.15">
      <c r="A7" s="14">
        <v>4</v>
      </c>
      <c r="B7" s="227" t="s">
        <v>31</v>
      </c>
      <c r="C7" s="15" t="s">
        <v>27</v>
      </c>
      <c r="D7" s="18" t="s">
        <v>923</v>
      </c>
    </row>
    <row r="8" spans="1:4" x14ac:dyDescent="0.15">
      <c r="A8" s="14">
        <v>5</v>
      </c>
      <c r="B8" s="227" t="s">
        <v>32</v>
      </c>
      <c r="C8" s="15" t="s">
        <v>27</v>
      </c>
      <c r="D8" s="18" t="s">
        <v>30</v>
      </c>
    </row>
    <row r="9" spans="1:4" ht="24" x14ac:dyDescent="0.15">
      <c r="A9" s="14">
        <v>6</v>
      </c>
      <c r="B9" s="227" t="s">
        <v>33</v>
      </c>
      <c r="C9" s="15" t="s">
        <v>27</v>
      </c>
      <c r="D9" s="18" t="s">
        <v>34</v>
      </c>
    </row>
    <row r="10" spans="1:4" x14ac:dyDescent="0.15">
      <c r="A10" s="14">
        <v>7</v>
      </c>
      <c r="B10" s="227" t="s">
        <v>35</v>
      </c>
      <c r="C10" s="15" t="s">
        <v>27</v>
      </c>
      <c r="D10" s="18" t="s">
        <v>30</v>
      </c>
    </row>
    <row r="11" spans="1:4" x14ac:dyDescent="0.15">
      <c r="A11" s="14">
        <v>8</v>
      </c>
      <c r="B11" s="227" t="s">
        <v>36</v>
      </c>
      <c r="C11" s="15" t="s">
        <v>27</v>
      </c>
      <c r="D11" s="18" t="s">
        <v>37</v>
      </c>
    </row>
    <row r="12" spans="1:4" x14ac:dyDescent="0.15">
      <c r="A12" s="14">
        <v>9</v>
      </c>
      <c r="B12" s="227" t="s">
        <v>38</v>
      </c>
      <c r="C12" s="15" t="s">
        <v>27</v>
      </c>
      <c r="D12" s="18" t="s">
        <v>39</v>
      </c>
    </row>
    <row r="13" spans="1:4" x14ac:dyDescent="0.15">
      <c r="A13" s="19">
        <v>10</v>
      </c>
      <c r="B13" s="228" t="s">
        <v>914</v>
      </c>
      <c r="C13" s="20" t="s">
        <v>40</v>
      </c>
      <c r="D13" s="21" t="s">
        <v>41</v>
      </c>
    </row>
    <row r="14" spans="1:4" x14ac:dyDescent="0.15">
      <c r="A14" s="19">
        <v>11</v>
      </c>
      <c r="B14" s="228" t="s">
        <v>42</v>
      </c>
      <c r="C14" s="20" t="s">
        <v>40</v>
      </c>
      <c r="D14" s="21" t="s">
        <v>43</v>
      </c>
    </row>
    <row r="15" spans="1:4" x14ac:dyDescent="0.15">
      <c r="A15" s="19">
        <v>12</v>
      </c>
      <c r="B15" s="228" t="s">
        <v>44</v>
      </c>
      <c r="C15" s="20" t="s">
        <v>45</v>
      </c>
      <c r="D15" s="21" t="s">
        <v>46</v>
      </c>
    </row>
    <row r="16" spans="1:4" x14ac:dyDescent="0.15">
      <c r="A16" s="19">
        <v>13</v>
      </c>
      <c r="B16" s="228" t="s">
        <v>47</v>
      </c>
      <c r="C16" s="20" t="s">
        <v>913</v>
      </c>
      <c r="D16" s="21" t="s">
        <v>37</v>
      </c>
    </row>
    <row r="17" spans="1:4" x14ac:dyDescent="0.15">
      <c r="A17" s="19">
        <v>14</v>
      </c>
      <c r="B17" s="229" t="s">
        <v>48</v>
      </c>
      <c r="C17" s="20" t="s">
        <v>913</v>
      </c>
      <c r="D17" s="21" t="s">
        <v>37</v>
      </c>
    </row>
    <row r="18" spans="1:4" ht="14.25" thickBot="1" x14ac:dyDescent="0.2">
      <c r="A18" s="22">
        <v>15</v>
      </c>
      <c r="B18" s="230" t="s">
        <v>49</v>
      </c>
      <c r="C18" s="23" t="s">
        <v>40</v>
      </c>
      <c r="D18" s="24" t="s">
        <v>50</v>
      </c>
    </row>
    <row r="21" spans="1:4" x14ac:dyDescent="0.15">
      <c r="B21" s="78"/>
    </row>
  </sheetData>
  <mergeCells count="1">
    <mergeCell ref="A2:D2"/>
  </mergeCells>
  <phoneticPr fontId="24" type="noConversion"/>
  <pageMargins left="0.7" right="0.7" top="0.75" bottom="0.75" header="0.3" footer="0.3"/>
  <pageSetup paperSize="9" orientation="landscape" horizontalDpi="180" verticalDpi="18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U162"/>
  <sheetViews>
    <sheetView topLeftCell="A76" zoomScale="90" zoomScaleNormal="90" workbookViewId="0">
      <selection activeCell="O110" sqref="O110"/>
    </sheetView>
  </sheetViews>
  <sheetFormatPr defaultColWidth="8.875" defaultRowHeight="13.5" x14ac:dyDescent="0.15"/>
  <cols>
    <col min="1" max="1" width="1.5" style="1" customWidth="1"/>
    <col min="2" max="2" width="8.375" style="1" customWidth="1"/>
    <col min="3" max="3" width="21.375" style="1" customWidth="1"/>
    <col min="4" max="4" width="30.625" style="1" customWidth="1"/>
    <col min="5" max="5" width="8.875" style="1" customWidth="1"/>
    <col min="6" max="7" width="7.375" style="1" customWidth="1"/>
    <col min="8" max="8" width="8.875" style="1"/>
    <col min="9" max="11" width="6.625" style="1" customWidth="1"/>
    <col min="12" max="12" width="8.875" style="1"/>
    <col min="13" max="16" width="6.5" style="1" customWidth="1"/>
    <col min="17" max="17" width="6.625" style="1" customWidth="1"/>
    <col min="18" max="18" width="6" style="1" customWidth="1"/>
    <col min="19" max="19" width="7.625" style="1" customWidth="1"/>
    <col min="20" max="20" width="7.5" style="1" customWidth="1"/>
    <col min="21" max="16384" width="8.875" style="1"/>
  </cols>
  <sheetData>
    <row r="1" spans="2:21" ht="14.25" x14ac:dyDescent="0.15">
      <c r="B1" s="31" t="s">
        <v>174</v>
      </c>
      <c r="S1" s="1" t="s">
        <v>175</v>
      </c>
    </row>
    <row r="2" spans="2:21" ht="14.25" thickBot="1" x14ac:dyDescent="0.2"/>
    <row r="3" spans="2:21" ht="12" customHeight="1" x14ac:dyDescent="0.15">
      <c r="B3" s="639" t="s">
        <v>250</v>
      </c>
      <c r="C3" s="640"/>
      <c r="D3" s="640"/>
      <c r="E3" s="643" t="s">
        <v>251</v>
      </c>
      <c r="F3" s="640" t="s">
        <v>176</v>
      </c>
      <c r="G3" s="640"/>
      <c r="H3" s="640"/>
      <c r="I3" s="640"/>
      <c r="J3" s="640"/>
      <c r="K3" s="640"/>
      <c r="L3" s="640"/>
      <c r="M3" s="640"/>
      <c r="N3" s="640"/>
      <c r="O3" s="640"/>
      <c r="P3" s="640"/>
      <c r="Q3" s="640"/>
      <c r="R3" s="640"/>
      <c r="S3" s="640"/>
      <c r="T3" s="640"/>
      <c r="U3" s="640"/>
    </row>
    <row r="4" spans="2:21" ht="28.5" customHeight="1" x14ac:dyDescent="0.15">
      <c r="B4" s="917"/>
      <c r="C4" s="918"/>
      <c r="D4" s="918"/>
      <c r="E4" s="919"/>
      <c r="F4" s="918" t="s">
        <v>252</v>
      </c>
      <c r="G4" s="918"/>
      <c r="H4" s="918"/>
      <c r="I4" s="920" t="s">
        <v>253</v>
      </c>
      <c r="J4" s="921"/>
      <c r="K4" s="921"/>
      <c r="L4" s="921"/>
      <c r="M4" s="918" t="s">
        <v>254</v>
      </c>
      <c r="N4" s="918"/>
      <c r="O4" s="918"/>
      <c r="P4" s="918"/>
      <c r="Q4" s="918" t="s">
        <v>255</v>
      </c>
      <c r="R4" s="918"/>
      <c r="S4" s="918"/>
      <c r="T4" s="918"/>
      <c r="U4" s="918" t="s">
        <v>124</v>
      </c>
    </row>
    <row r="5" spans="2:21" x14ac:dyDescent="0.15">
      <c r="B5" s="917"/>
      <c r="C5" s="918"/>
      <c r="D5" s="918"/>
      <c r="E5" s="919"/>
      <c r="F5" s="175" t="s">
        <v>181</v>
      </c>
      <c r="G5" s="175" t="s">
        <v>182</v>
      </c>
      <c r="H5" s="916" t="s">
        <v>177</v>
      </c>
      <c r="I5" s="175" t="s">
        <v>181</v>
      </c>
      <c r="J5" s="175" t="s">
        <v>182</v>
      </c>
      <c r="K5" s="175" t="s">
        <v>183</v>
      </c>
      <c r="L5" s="916" t="s">
        <v>177</v>
      </c>
      <c r="M5" s="175" t="s">
        <v>181</v>
      </c>
      <c r="N5" s="175" t="s">
        <v>182</v>
      </c>
      <c r="O5" s="175" t="s">
        <v>183</v>
      </c>
      <c r="P5" s="916" t="s">
        <v>177</v>
      </c>
      <c r="Q5" s="175" t="s">
        <v>181</v>
      </c>
      <c r="R5" s="175" t="s">
        <v>182</v>
      </c>
      <c r="S5" s="175" t="s">
        <v>183</v>
      </c>
      <c r="T5" s="916" t="s">
        <v>177</v>
      </c>
      <c r="U5" s="918"/>
    </row>
    <row r="6" spans="2:21" x14ac:dyDescent="0.15">
      <c r="B6" s="917"/>
      <c r="C6" s="918"/>
      <c r="D6" s="918"/>
      <c r="E6" s="919"/>
      <c r="F6" s="175" t="s">
        <v>14</v>
      </c>
      <c r="G6" s="175" t="s">
        <v>14</v>
      </c>
      <c r="H6" s="916"/>
      <c r="I6" s="175" t="s">
        <v>14</v>
      </c>
      <c r="J6" s="175" t="s">
        <v>14</v>
      </c>
      <c r="K6" s="175" t="s">
        <v>14</v>
      </c>
      <c r="L6" s="916"/>
      <c r="M6" s="175" t="s">
        <v>14</v>
      </c>
      <c r="N6" s="175" t="s">
        <v>14</v>
      </c>
      <c r="O6" s="175" t="s">
        <v>14</v>
      </c>
      <c r="P6" s="916"/>
      <c r="Q6" s="175" t="s">
        <v>14</v>
      </c>
      <c r="R6" s="175" t="s">
        <v>14</v>
      </c>
      <c r="S6" s="175" t="s">
        <v>14</v>
      </c>
      <c r="T6" s="916"/>
      <c r="U6" s="918"/>
    </row>
    <row r="7" spans="2:21" ht="31.5" customHeight="1" x14ac:dyDescent="0.15">
      <c r="B7" s="33" t="s">
        <v>256</v>
      </c>
      <c r="C7" s="34" t="s">
        <v>257</v>
      </c>
      <c r="D7" s="34" t="s">
        <v>258</v>
      </c>
      <c r="E7" s="34" t="s">
        <v>259</v>
      </c>
      <c r="F7" s="35">
        <f>F42+F48+F58+F63+F73+F78</f>
        <v>500</v>
      </c>
      <c r="G7" s="35">
        <f t="shared" ref="G7:T7" si="0">G42+G48+G58+G63+G73+G78</f>
        <v>500</v>
      </c>
      <c r="H7" s="35">
        <f t="shared" si="0"/>
        <v>1000</v>
      </c>
      <c r="I7" s="35">
        <f t="shared" si="0"/>
        <v>0</v>
      </c>
      <c r="J7" s="35">
        <f t="shared" si="0"/>
        <v>150</v>
      </c>
      <c r="K7" s="35">
        <f t="shared" si="0"/>
        <v>250</v>
      </c>
      <c r="L7" s="35">
        <f t="shared" si="0"/>
        <v>400</v>
      </c>
      <c r="M7" s="35">
        <f t="shared" si="0"/>
        <v>0</v>
      </c>
      <c r="N7" s="35">
        <f t="shared" si="0"/>
        <v>46</v>
      </c>
      <c r="O7" s="35">
        <f t="shared" si="0"/>
        <v>4</v>
      </c>
      <c r="P7" s="35">
        <f t="shared" si="0"/>
        <v>50</v>
      </c>
      <c r="Q7" s="35">
        <f t="shared" si="0"/>
        <v>0</v>
      </c>
      <c r="R7" s="35">
        <f t="shared" si="0"/>
        <v>0</v>
      </c>
      <c r="S7" s="35">
        <f t="shared" si="0"/>
        <v>0</v>
      </c>
      <c r="T7" s="35">
        <f t="shared" si="0"/>
        <v>0</v>
      </c>
      <c r="U7" s="35">
        <f>SUM(T7,P7,L7,H7)</f>
        <v>1450</v>
      </c>
    </row>
    <row r="8" spans="2:21" x14ac:dyDescent="0.15">
      <c r="B8" s="907" t="s">
        <v>260</v>
      </c>
      <c r="C8" s="908" t="s">
        <v>261</v>
      </c>
      <c r="D8" s="36" t="s">
        <v>262</v>
      </c>
      <c r="E8" s="37">
        <v>1101</v>
      </c>
      <c r="F8" s="38"/>
      <c r="G8" s="38">
        <v>2</v>
      </c>
      <c r="H8" s="39">
        <f t="shared" ref="H8:H72" si="1">SUM(F8:G8)</f>
        <v>2</v>
      </c>
      <c r="I8" s="38"/>
      <c r="J8" s="38"/>
      <c r="K8" s="38">
        <v>2</v>
      </c>
      <c r="L8" s="39">
        <f t="shared" ref="L8:L63" si="2">SUM(I8:K8)</f>
        <v>2</v>
      </c>
      <c r="M8" s="38"/>
      <c r="N8" s="38"/>
      <c r="O8" s="38"/>
      <c r="P8" s="39">
        <f t="shared" ref="P8:P72" si="3">SUM(M8:O8)</f>
        <v>0</v>
      </c>
      <c r="Q8" s="38"/>
      <c r="R8" s="38"/>
      <c r="S8" s="38"/>
      <c r="T8" s="39">
        <f t="shared" ref="T8:T72" si="4">SUM(Q8:S8)</f>
        <v>0</v>
      </c>
      <c r="U8" s="39">
        <f t="shared" ref="U8:U63" si="5">SUM(T8,P8,L8,H8)</f>
        <v>4</v>
      </c>
    </row>
    <row r="9" spans="2:21" x14ac:dyDescent="0.15">
      <c r="B9" s="907"/>
      <c r="C9" s="908"/>
      <c r="D9" s="36" t="s">
        <v>263</v>
      </c>
      <c r="E9" s="37">
        <v>1102</v>
      </c>
      <c r="F9" s="38"/>
      <c r="G9" s="38">
        <v>5</v>
      </c>
      <c r="H9" s="39">
        <f t="shared" si="1"/>
        <v>5</v>
      </c>
      <c r="I9" s="38"/>
      <c r="J9" s="38"/>
      <c r="K9" s="38">
        <v>5</v>
      </c>
      <c r="L9" s="39">
        <f t="shared" si="2"/>
        <v>5</v>
      </c>
      <c r="M9" s="38"/>
      <c r="N9" s="38"/>
      <c r="O9" s="38"/>
      <c r="P9" s="39">
        <f t="shared" si="3"/>
        <v>0</v>
      </c>
      <c r="Q9" s="38"/>
      <c r="R9" s="38"/>
      <c r="S9" s="38"/>
      <c r="T9" s="39">
        <f t="shared" si="4"/>
        <v>0</v>
      </c>
      <c r="U9" s="39">
        <f t="shared" si="5"/>
        <v>10</v>
      </c>
    </row>
    <row r="10" spans="2:21" x14ac:dyDescent="0.15">
      <c r="B10" s="907"/>
      <c r="C10" s="908" t="s">
        <v>264</v>
      </c>
      <c r="D10" s="36" t="s">
        <v>265</v>
      </c>
      <c r="E10" s="37">
        <v>1201</v>
      </c>
      <c r="F10" s="38"/>
      <c r="G10" s="38">
        <v>1</v>
      </c>
      <c r="H10" s="39">
        <f t="shared" si="1"/>
        <v>1</v>
      </c>
      <c r="I10" s="38"/>
      <c r="J10" s="38"/>
      <c r="K10" s="38">
        <v>1</v>
      </c>
      <c r="L10" s="39">
        <f t="shared" si="2"/>
        <v>1</v>
      </c>
      <c r="M10" s="38"/>
      <c r="N10" s="38"/>
      <c r="O10" s="38"/>
      <c r="P10" s="39">
        <f t="shared" si="3"/>
        <v>0</v>
      </c>
      <c r="Q10" s="38"/>
      <c r="R10" s="38"/>
      <c r="S10" s="38"/>
      <c r="T10" s="39">
        <f t="shared" si="4"/>
        <v>0</v>
      </c>
      <c r="U10" s="39">
        <f t="shared" si="5"/>
        <v>2</v>
      </c>
    </row>
    <row r="11" spans="2:21" x14ac:dyDescent="0.15">
      <c r="B11" s="907"/>
      <c r="C11" s="908"/>
      <c r="D11" s="36" t="s">
        <v>266</v>
      </c>
      <c r="E11" s="37">
        <v>1202</v>
      </c>
      <c r="F11" s="38"/>
      <c r="G11" s="38">
        <v>2</v>
      </c>
      <c r="H11" s="39">
        <f t="shared" si="1"/>
        <v>2</v>
      </c>
      <c r="I11" s="38"/>
      <c r="J11" s="38"/>
      <c r="K11" s="38">
        <v>2</v>
      </c>
      <c r="L11" s="39">
        <f t="shared" si="2"/>
        <v>2</v>
      </c>
      <c r="M11" s="38"/>
      <c r="N11" s="38"/>
      <c r="O11" s="38"/>
      <c r="P11" s="39">
        <f t="shared" si="3"/>
        <v>0</v>
      </c>
      <c r="Q11" s="38"/>
      <c r="R11" s="38"/>
      <c r="S11" s="38"/>
      <c r="T11" s="39">
        <f t="shared" si="4"/>
        <v>0</v>
      </c>
      <c r="U11" s="39">
        <f t="shared" si="5"/>
        <v>4</v>
      </c>
    </row>
    <row r="12" spans="2:21" ht="22.5" x14ac:dyDescent="0.15">
      <c r="B12" s="907"/>
      <c r="C12" s="908" t="s">
        <v>267</v>
      </c>
      <c r="D12" s="40" t="s">
        <v>268</v>
      </c>
      <c r="E12" s="41">
        <v>1301</v>
      </c>
      <c r="F12" s="42"/>
      <c r="G12" s="42">
        <v>95</v>
      </c>
      <c r="H12" s="39">
        <f t="shared" si="1"/>
        <v>95</v>
      </c>
      <c r="I12" s="42"/>
      <c r="J12" s="42"/>
      <c r="K12" s="42"/>
      <c r="L12" s="39">
        <f t="shared" si="2"/>
        <v>0</v>
      </c>
      <c r="M12" s="42"/>
      <c r="N12" s="42"/>
      <c r="O12" s="42"/>
      <c r="P12" s="39">
        <f t="shared" si="3"/>
        <v>0</v>
      </c>
      <c r="Q12" s="42"/>
      <c r="R12" s="42"/>
      <c r="S12" s="42"/>
      <c r="T12" s="39">
        <f t="shared" si="4"/>
        <v>0</v>
      </c>
      <c r="U12" s="39">
        <f t="shared" si="5"/>
        <v>95</v>
      </c>
    </row>
    <row r="13" spans="2:21" x14ac:dyDescent="0.15">
      <c r="B13" s="907"/>
      <c r="C13" s="908"/>
      <c r="D13" s="40" t="s">
        <v>269</v>
      </c>
      <c r="E13" s="41">
        <v>1302</v>
      </c>
      <c r="F13" s="42">
        <v>40</v>
      </c>
      <c r="G13" s="42"/>
      <c r="H13" s="39">
        <f t="shared" si="1"/>
        <v>40</v>
      </c>
      <c r="I13" s="42"/>
      <c r="J13" s="42"/>
      <c r="K13" s="42"/>
      <c r="L13" s="39">
        <f t="shared" si="2"/>
        <v>0</v>
      </c>
      <c r="M13" s="42"/>
      <c r="N13" s="42"/>
      <c r="O13" s="42"/>
      <c r="P13" s="39">
        <f t="shared" si="3"/>
        <v>0</v>
      </c>
      <c r="Q13" s="42"/>
      <c r="R13" s="42"/>
      <c r="S13" s="42"/>
      <c r="T13" s="39">
        <f t="shared" si="4"/>
        <v>0</v>
      </c>
      <c r="U13" s="39">
        <f t="shared" si="5"/>
        <v>40</v>
      </c>
    </row>
    <row r="14" spans="2:21" x14ac:dyDescent="0.15">
      <c r="B14" s="907"/>
      <c r="C14" s="908"/>
      <c r="D14" s="40" t="s">
        <v>270</v>
      </c>
      <c r="E14" s="41">
        <v>1303</v>
      </c>
      <c r="F14" s="42"/>
      <c r="G14" s="42"/>
      <c r="H14" s="39">
        <f t="shared" si="1"/>
        <v>0</v>
      </c>
      <c r="I14" s="42"/>
      <c r="J14" s="42"/>
      <c r="K14" s="42">
        <v>40</v>
      </c>
      <c r="L14" s="39">
        <f t="shared" si="2"/>
        <v>40</v>
      </c>
      <c r="M14" s="42"/>
      <c r="N14" s="42"/>
      <c r="O14" s="42"/>
      <c r="P14" s="39">
        <f t="shared" si="3"/>
        <v>0</v>
      </c>
      <c r="Q14" s="42"/>
      <c r="R14" s="42"/>
      <c r="S14" s="42"/>
      <c r="T14" s="39">
        <f t="shared" si="4"/>
        <v>0</v>
      </c>
      <c r="U14" s="39">
        <f t="shared" si="5"/>
        <v>40</v>
      </c>
    </row>
    <row r="15" spans="2:21" x14ac:dyDescent="0.15">
      <c r="B15" s="907"/>
      <c r="C15" s="908"/>
      <c r="D15" s="40" t="s">
        <v>271</v>
      </c>
      <c r="E15" s="41">
        <v>1304</v>
      </c>
      <c r="F15" s="42">
        <v>80</v>
      </c>
      <c r="G15" s="42"/>
      <c r="H15" s="39">
        <f t="shared" si="1"/>
        <v>80</v>
      </c>
      <c r="I15" s="42"/>
      <c r="J15" s="42"/>
      <c r="K15" s="42"/>
      <c r="L15" s="39">
        <f t="shared" si="2"/>
        <v>0</v>
      </c>
      <c r="M15" s="42"/>
      <c r="N15" s="42"/>
      <c r="O15" s="42"/>
      <c r="P15" s="39">
        <f t="shared" si="3"/>
        <v>0</v>
      </c>
      <c r="Q15" s="42"/>
      <c r="R15" s="42"/>
      <c r="S15" s="42"/>
      <c r="T15" s="39">
        <f t="shared" si="4"/>
        <v>0</v>
      </c>
      <c r="U15" s="39">
        <f t="shared" si="5"/>
        <v>80</v>
      </c>
    </row>
    <row r="16" spans="2:21" x14ac:dyDescent="0.15">
      <c r="B16" s="907"/>
      <c r="C16" s="908"/>
      <c r="D16" s="40" t="s">
        <v>272</v>
      </c>
      <c r="E16" s="41">
        <v>1305</v>
      </c>
      <c r="F16" s="42">
        <v>120</v>
      </c>
      <c r="G16" s="43"/>
      <c r="H16" s="39">
        <f t="shared" si="1"/>
        <v>120</v>
      </c>
      <c r="I16" s="42"/>
      <c r="J16" s="42"/>
      <c r="K16" s="42"/>
      <c r="L16" s="39">
        <f t="shared" si="2"/>
        <v>0</v>
      </c>
      <c r="M16" s="42"/>
      <c r="N16" s="42"/>
      <c r="O16" s="42"/>
      <c r="P16" s="39">
        <f t="shared" si="3"/>
        <v>0</v>
      </c>
      <c r="Q16" s="42"/>
      <c r="R16" s="42"/>
      <c r="S16" s="42"/>
      <c r="T16" s="39">
        <f t="shared" si="4"/>
        <v>0</v>
      </c>
      <c r="U16" s="39">
        <f t="shared" si="5"/>
        <v>120</v>
      </c>
    </row>
    <row r="17" spans="2:21" x14ac:dyDescent="0.15">
      <c r="B17" s="907"/>
      <c r="C17" s="908"/>
      <c r="D17" s="36" t="s">
        <v>273</v>
      </c>
      <c r="E17" s="41">
        <v>1306</v>
      </c>
      <c r="F17" s="38"/>
      <c r="G17" s="38"/>
      <c r="H17" s="39">
        <f t="shared" si="1"/>
        <v>0</v>
      </c>
      <c r="I17" s="38"/>
      <c r="J17" s="38">
        <v>43</v>
      </c>
      <c r="K17" s="38"/>
      <c r="L17" s="39">
        <f t="shared" si="2"/>
        <v>43</v>
      </c>
      <c r="M17" s="38"/>
      <c r="N17" s="38"/>
      <c r="O17" s="38"/>
      <c r="P17" s="39">
        <f t="shared" si="3"/>
        <v>0</v>
      </c>
      <c r="Q17" s="38"/>
      <c r="R17" s="38"/>
      <c r="S17" s="38"/>
      <c r="T17" s="39">
        <f t="shared" si="4"/>
        <v>0</v>
      </c>
      <c r="U17" s="39">
        <f t="shared" si="5"/>
        <v>43</v>
      </c>
    </row>
    <row r="18" spans="2:21" x14ac:dyDescent="0.15">
      <c r="B18" s="907"/>
      <c r="C18" s="908"/>
      <c r="D18" s="36" t="s">
        <v>274</v>
      </c>
      <c r="E18" s="41">
        <v>1307</v>
      </c>
      <c r="F18" s="44"/>
      <c r="G18" s="38">
        <v>1</v>
      </c>
      <c r="H18" s="39">
        <f t="shared" si="1"/>
        <v>1</v>
      </c>
      <c r="I18" s="38"/>
      <c r="J18" s="38"/>
      <c r="K18" s="38">
        <v>1</v>
      </c>
      <c r="L18" s="39">
        <f t="shared" si="2"/>
        <v>1</v>
      </c>
      <c r="M18" s="38"/>
      <c r="N18" s="38"/>
      <c r="O18" s="38"/>
      <c r="P18" s="39">
        <f t="shared" si="3"/>
        <v>0</v>
      </c>
      <c r="Q18" s="38"/>
      <c r="R18" s="38"/>
      <c r="S18" s="38"/>
      <c r="T18" s="39">
        <f t="shared" si="4"/>
        <v>0</v>
      </c>
      <c r="U18" s="39">
        <f t="shared" si="5"/>
        <v>2</v>
      </c>
    </row>
    <row r="19" spans="2:21" x14ac:dyDescent="0.15">
      <c r="B19" s="907"/>
      <c r="C19" s="908"/>
      <c r="D19" s="36" t="s">
        <v>275</v>
      </c>
      <c r="E19" s="41">
        <v>1308</v>
      </c>
      <c r="F19" s="44"/>
      <c r="G19" s="38">
        <v>2</v>
      </c>
      <c r="H19" s="39">
        <f t="shared" si="1"/>
        <v>2</v>
      </c>
      <c r="I19" s="38"/>
      <c r="J19" s="38"/>
      <c r="K19" s="38">
        <v>2</v>
      </c>
      <c r="L19" s="39">
        <f t="shared" si="2"/>
        <v>2</v>
      </c>
      <c r="M19" s="38"/>
      <c r="N19" s="38"/>
      <c r="O19" s="38"/>
      <c r="P19" s="39">
        <f t="shared" si="3"/>
        <v>0</v>
      </c>
      <c r="Q19" s="38"/>
      <c r="R19" s="38"/>
      <c r="S19" s="38"/>
      <c r="T19" s="39">
        <f t="shared" si="4"/>
        <v>0</v>
      </c>
      <c r="U19" s="39">
        <f t="shared" si="5"/>
        <v>4</v>
      </c>
    </row>
    <row r="20" spans="2:21" x14ac:dyDescent="0.15">
      <c r="B20" s="907"/>
      <c r="C20" s="908"/>
      <c r="D20" s="45" t="s">
        <v>276</v>
      </c>
      <c r="E20" s="41">
        <v>1309</v>
      </c>
      <c r="F20" s="46"/>
      <c r="G20" s="46">
        <v>3</v>
      </c>
      <c r="H20" s="39">
        <f t="shared" si="1"/>
        <v>3</v>
      </c>
      <c r="I20" s="38"/>
      <c r="J20" s="38"/>
      <c r="K20" s="38"/>
      <c r="L20" s="39">
        <f t="shared" si="2"/>
        <v>0</v>
      </c>
      <c r="M20" s="38"/>
      <c r="N20" s="38"/>
      <c r="O20" s="38"/>
      <c r="P20" s="39">
        <f t="shared" si="3"/>
        <v>0</v>
      </c>
      <c r="Q20" s="38"/>
      <c r="R20" s="38"/>
      <c r="S20" s="38"/>
      <c r="T20" s="39">
        <f t="shared" si="4"/>
        <v>0</v>
      </c>
      <c r="U20" s="39">
        <f t="shared" si="5"/>
        <v>3</v>
      </c>
    </row>
    <row r="21" spans="2:21" x14ac:dyDescent="0.15">
      <c r="B21" s="907"/>
      <c r="C21" s="908"/>
      <c r="D21" s="45" t="s">
        <v>277</v>
      </c>
      <c r="E21" s="41">
        <v>1310</v>
      </c>
      <c r="F21" s="46"/>
      <c r="G21" s="46">
        <v>5</v>
      </c>
      <c r="H21" s="39">
        <f t="shared" si="1"/>
        <v>5</v>
      </c>
      <c r="I21" s="38"/>
      <c r="J21" s="38"/>
      <c r="K21" s="38"/>
      <c r="L21" s="39">
        <f t="shared" si="2"/>
        <v>0</v>
      </c>
      <c r="M21" s="38"/>
      <c r="N21" s="38"/>
      <c r="O21" s="38"/>
      <c r="P21" s="39">
        <f t="shared" si="3"/>
        <v>0</v>
      </c>
      <c r="Q21" s="38"/>
      <c r="R21" s="38"/>
      <c r="S21" s="38"/>
      <c r="T21" s="39">
        <f t="shared" si="4"/>
        <v>0</v>
      </c>
      <c r="U21" s="39">
        <f t="shared" si="5"/>
        <v>5</v>
      </c>
    </row>
    <row r="22" spans="2:21" x14ac:dyDescent="0.15">
      <c r="B22" s="907"/>
      <c r="C22" s="908"/>
      <c r="D22" s="45" t="s">
        <v>278</v>
      </c>
      <c r="E22" s="41">
        <v>1311</v>
      </c>
      <c r="F22" s="46"/>
      <c r="G22" s="46">
        <v>7</v>
      </c>
      <c r="H22" s="39">
        <f t="shared" si="1"/>
        <v>7</v>
      </c>
      <c r="I22" s="38"/>
      <c r="J22" s="38"/>
      <c r="K22" s="38"/>
      <c r="L22" s="39">
        <f t="shared" si="2"/>
        <v>0</v>
      </c>
      <c r="M22" s="38"/>
      <c r="N22" s="38"/>
      <c r="O22" s="38"/>
      <c r="P22" s="39">
        <f t="shared" si="3"/>
        <v>0</v>
      </c>
      <c r="Q22" s="38"/>
      <c r="R22" s="38"/>
      <c r="S22" s="38"/>
      <c r="T22" s="39">
        <f t="shared" si="4"/>
        <v>0</v>
      </c>
      <c r="U22" s="39">
        <f t="shared" si="5"/>
        <v>7</v>
      </c>
    </row>
    <row r="23" spans="2:21" x14ac:dyDescent="0.15">
      <c r="B23" s="907"/>
      <c r="C23" s="908" t="s">
        <v>279</v>
      </c>
      <c r="D23" s="47" t="s">
        <v>280</v>
      </c>
      <c r="E23" s="48">
        <v>1401</v>
      </c>
      <c r="F23" s="49"/>
      <c r="G23" s="50">
        <v>1</v>
      </c>
      <c r="H23" s="39">
        <f t="shared" si="1"/>
        <v>1</v>
      </c>
      <c r="I23" s="50"/>
      <c r="J23" s="50"/>
      <c r="K23" s="50">
        <v>1</v>
      </c>
      <c r="L23" s="39">
        <f t="shared" si="2"/>
        <v>1</v>
      </c>
      <c r="M23" s="50"/>
      <c r="N23" s="50"/>
      <c r="O23" s="50"/>
      <c r="P23" s="39">
        <f t="shared" si="3"/>
        <v>0</v>
      </c>
      <c r="Q23" s="50"/>
      <c r="R23" s="50"/>
      <c r="S23" s="50"/>
      <c r="T23" s="39">
        <f t="shared" si="4"/>
        <v>0</v>
      </c>
      <c r="U23" s="39">
        <f t="shared" si="5"/>
        <v>2</v>
      </c>
    </row>
    <row r="24" spans="2:21" x14ac:dyDescent="0.15">
      <c r="B24" s="907"/>
      <c r="C24" s="908"/>
      <c r="D24" s="47" t="s">
        <v>281</v>
      </c>
      <c r="E24" s="48">
        <v>1402</v>
      </c>
      <c r="F24" s="49"/>
      <c r="G24" s="50">
        <v>1</v>
      </c>
      <c r="H24" s="39">
        <f t="shared" si="1"/>
        <v>1</v>
      </c>
      <c r="I24" s="50"/>
      <c r="J24" s="50"/>
      <c r="K24" s="50">
        <v>1</v>
      </c>
      <c r="L24" s="39">
        <f t="shared" si="2"/>
        <v>1</v>
      </c>
      <c r="M24" s="50"/>
      <c r="N24" s="50"/>
      <c r="O24" s="50"/>
      <c r="P24" s="39">
        <f t="shared" si="3"/>
        <v>0</v>
      </c>
      <c r="Q24" s="50"/>
      <c r="R24" s="50"/>
      <c r="S24" s="50"/>
      <c r="T24" s="39">
        <f t="shared" si="4"/>
        <v>0</v>
      </c>
      <c r="U24" s="39">
        <f t="shared" si="5"/>
        <v>2</v>
      </c>
    </row>
    <row r="25" spans="2:21" x14ac:dyDescent="0.15">
      <c r="B25" s="907"/>
      <c r="C25" s="908"/>
      <c r="D25" s="51" t="s">
        <v>282</v>
      </c>
      <c r="E25" s="48">
        <v>1403</v>
      </c>
      <c r="F25" s="52">
        <v>6</v>
      </c>
      <c r="G25" s="38">
        <v>6</v>
      </c>
      <c r="H25" s="39">
        <f t="shared" si="1"/>
        <v>12</v>
      </c>
      <c r="I25" s="52"/>
      <c r="J25" s="52"/>
      <c r="K25" s="50">
        <v>6</v>
      </c>
      <c r="L25" s="39">
        <f t="shared" si="2"/>
        <v>6</v>
      </c>
      <c r="M25" s="52"/>
      <c r="N25" s="52"/>
      <c r="O25" s="52"/>
      <c r="P25" s="39">
        <f t="shared" si="3"/>
        <v>0</v>
      </c>
      <c r="Q25" s="52"/>
      <c r="R25" s="52"/>
      <c r="S25" s="52"/>
      <c r="T25" s="39">
        <f t="shared" si="4"/>
        <v>0</v>
      </c>
      <c r="U25" s="39">
        <f t="shared" si="5"/>
        <v>18</v>
      </c>
    </row>
    <row r="26" spans="2:21" ht="22.5" x14ac:dyDescent="0.15">
      <c r="B26" s="907"/>
      <c r="C26" s="908"/>
      <c r="D26" s="53" t="s">
        <v>283</v>
      </c>
      <c r="E26" s="48">
        <v>1404</v>
      </c>
      <c r="F26" s="54"/>
      <c r="G26" s="55">
        <v>11</v>
      </c>
      <c r="H26" s="39">
        <f t="shared" si="1"/>
        <v>11</v>
      </c>
      <c r="I26" s="54"/>
      <c r="J26" s="54"/>
      <c r="K26" s="54"/>
      <c r="L26" s="39">
        <f t="shared" si="2"/>
        <v>0</v>
      </c>
      <c r="M26" s="54"/>
      <c r="N26" s="54"/>
      <c r="O26" s="54"/>
      <c r="P26" s="39">
        <f t="shared" si="3"/>
        <v>0</v>
      </c>
      <c r="Q26" s="54"/>
      <c r="R26" s="54"/>
      <c r="S26" s="54"/>
      <c r="T26" s="39">
        <f t="shared" si="4"/>
        <v>0</v>
      </c>
      <c r="U26" s="39">
        <f t="shared" si="5"/>
        <v>11</v>
      </c>
    </row>
    <row r="27" spans="2:21" ht="22.5" x14ac:dyDescent="0.15">
      <c r="B27" s="907"/>
      <c r="C27" s="908"/>
      <c r="D27" s="53" t="s">
        <v>284</v>
      </c>
      <c r="E27" s="48">
        <v>1405</v>
      </c>
      <c r="F27" s="54"/>
      <c r="G27" s="55">
        <v>9</v>
      </c>
      <c r="H27" s="39">
        <f t="shared" si="1"/>
        <v>9</v>
      </c>
      <c r="I27" s="54"/>
      <c r="J27" s="54"/>
      <c r="K27" s="54"/>
      <c r="L27" s="39">
        <f t="shared" si="2"/>
        <v>0</v>
      </c>
      <c r="M27" s="54"/>
      <c r="N27" s="54"/>
      <c r="O27" s="54"/>
      <c r="P27" s="39">
        <f t="shared" si="3"/>
        <v>0</v>
      </c>
      <c r="Q27" s="54"/>
      <c r="R27" s="54"/>
      <c r="S27" s="54"/>
      <c r="T27" s="39">
        <f t="shared" si="4"/>
        <v>0</v>
      </c>
      <c r="U27" s="39">
        <f t="shared" si="5"/>
        <v>9</v>
      </c>
    </row>
    <row r="28" spans="2:21" ht="22.5" x14ac:dyDescent="0.15">
      <c r="B28" s="907"/>
      <c r="C28" s="908"/>
      <c r="D28" s="53" t="s">
        <v>285</v>
      </c>
      <c r="E28" s="48">
        <v>1406</v>
      </c>
      <c r="F28" s="54"/>
      <c r="G28" s="54">
        <v>9</v>
      </c>
      <c r="H28" s="39">
        <f t="shared" si="1"/>
        <v>9</v>
      </c>
      <c r="I28" s="54"/>
      <c r="J28" s="54"/>
      <c r="K28" s="54"/>
      <c r="L28" s="39">
        <f t="shared" si="2"/>
        <v>0</v>
      </c>
      <c r="M28" s="54"/>
      <c r="N28" s="54"/>
      <c r="O28" s="54"/>
      <c r="P28" s="39">
        <f t="shared" si="3"/>
        <v>0</v>
      </c>
      <c r="Q28" s="54"/>
      <c r="R28" s="54"/>
      <c r="S28" s="54"/>
      <c r="T28" s="39">
        <f t="shared" si="4"/>
        <v>0</v>
      </c>
      <c r="U28" s="39">
        <f t="shared" si="5"/>
        <v>9</v>
      </c>
    </row>
    <row r="29" spans="2:21" x14ac:dyDescent="0.15">
      <c r="B29" s="907"/>
      <c r="C29" s="908"/>
      <c r="D29" s="53" t="s">
        <v>286</v>
      </c>
      <c r="E29" s="48">
        <v>1407</v>
      </c>
      <c r="F29" s="54"/>
      <c r="G29" s="54">
        <v>3</v>
      </c>
      <c r="H29" s="39">
        <f t="shared" si="1"/>
        <v>3</v>
      </c>
      <c r="I29" s="54"/>
      <c r="J29" s="54"/>
      <c r="K29" s="54">
        <v>3</v>
      </c>
      <c r="L29" s="39">
        <f t="shared" si="2"/>
        <v>3</v>
      </c>
      <c r="M29" s="54"/>
      <c r="N29" s="54"/>
      <c r="O29" s="54"/>
      <c r="P29" s="39">
        <f t="shared" si="3"/>
        <v>0</v>
      </c>
      <c r="Q29" s="54"/>
      <c r="R29" s="54"/>
      <c r="S29" s="54"/>
      <c r="T29" s="39">
        <f t="shared" si="4"/>
        <v>0</v>
      </c>
      <c r="U29" s="39">
        <f t="shared" si="5"/>
        <v>6</v>
      </c>
    </row>
    <row r="30" spans="2:21" x14ac:dyDescent="0.15">
      <c r="B30" s="907"/>
      <c r="C30" s="908"/>
      <c r="D30" s="53" t="s">
        <v>287</v>
      </c>
      <c r="E30" s="48">
        <v>1408</v>
      </c>
      <c r="F30" s="54"/>
      <c r="G30" s="55">
        <v>16</v>
      </c>
      <c r="H30" s="39">
        <f t="shared" si="1"/>
        <v>16</v>
      </c>
      <c r="I30" s="54"/>
      <c r="J30" s="54"/>
      <c r="K30" s="54">
        <v>6</v>
      </c>
      <c r="L30" s="39">
        <f t="shared" si="2"/>
        <v>6</v>
      </c>
      <c r="M30" s="54"/>
      <c r="N30" s="54"/>
      <c r="O30" s="54"/>
      <c r="P30" s="39">
        <f t="shared" si="3"/>
        <v>0</v>
      </c>
      <c r="Q30" s="54"/>
      <c r="R30" s="54"/>
      <c r="S30" s="54"/>
      <c r="T30" s="39">
        <f t="shared" si="4"/>
        <v>0</v>
      </c>
      <c r="U30" s="39">
        <f t="shared" si="5"/>
        <v>22</v>
      </c>
    </row>
    <row r="31" spans="2:21" x14ac:dyDescent="0.15">
      <c r="B31" s="907"/>
      <c r="C31" s="908"/>
      <c r="D31" s="56" t="s">
        <v>288</v>
      </c>
      <c r="E31" s="48">
        <v>1409</v>
      </c>
      <c r="F31" s="57"/>
      <c r="G31" s="57">
        <v>2</v>
      </c>
      <c r="H31" s="39">
        <f t="shared" si="1"/>
        <v>2</v>
      </c>
      <c r="I31" s="57"/>
      <c r="J31" s="57"/>
      <c r="K31" s="57">
        <v>2</v>
      </c>
      <c r="L31" s="39">
        <f t="shared" si="2"/>
        <v>2</v>
      </c>
      <c r="M31" s="57"/>
      <c r="N31" s="57"/>
      <c r="O31" s="57"/>
      <c r="P31" s="39">
        <f t="shared" si="3"/>
        <v>0</v>
      </c>
      <c r="Q31" s="57"/>
      <c r="R31" s="57"/>
      <c r="S31" s="57"/>
      <c r="T31" s="39">
        <f t="shared" si="4"/>
        <v>0</v>
      </c>
      <c r="U31" s="39">
        <f t="shared" si="5"/>
        <v>4</v>
      </c>
    </row>
    <row r="32" spans="2:21" x14ac:dyDescent="0.15">
      <c r="B32" s="907"/>
      <c r="C32" s="908"/>
      <c r="D32" s="56" t="s">
        <v>280</v>
      </c>
      <c r="E32" s="48">
        <v>1410</v>
      </c>
      <c r="F32" s="57"/>
      <c r="G32" s="57">
        <v>1</v>
      </c>
      <c r="H32" s="39">
        <f t="shared" si="1"/>
        <v>1</v>
      </c>
      <c r="I32" s="57"/>
      <c r="J32" s="57"/>
      <c r="K32" s="57">
        <v>1</v>
      </c>
      <c r="L32" s="39">
        <f t="shared" si="2"/>
        <v>1</v>
      </c>
      <c r="M32" s="57"/>
      <c r="N32" s="57"/>
      <c r="O32" s="57"/>
      <c r="P32" s="39">
        <f t="shared" si="3"/>
        <v>0</v>
      </c>
      <c r="Q32" s="57"/>
      <c r="R32" s="57"/>
      <c r="S32" s="57"/>
      <c r="T32" s="39">
        <f t="shared" si="4"/>
        <v>0</v>
      </c>
      <c r="U32" s="39">
        <f t="shared" si="5"/>
        <v>2</v>
      </c>
    </row>
    <row r="33" spans="2:21" x14ac:dyDescent="0.15">
      <c r="B33" s="907"/>
      <c r="C33" s="908"/>
      <c r="D33" s="56" t="s">
        <v>289</v>
      </c>
      <c r="E33" s="48">
        <v>1411</v>
      </c>
      <c r="F33" s="57"/>
      <c r="G33" s="57">
        <v>2</v>
      </c>
      <c r="H33" s="39">
        <f t="shared" si="1"/>
        <v>2</v>
      </c>
      <c r="I33" s="57"/>
      <c r="J33" s="57"/>
      <c r="K33" s="57">
        <v>2</v>
      </c>
      <c r="L33" s="39">
        <f t="shared" si="2"/>
        <v>2</v>
      </c>
      <c r="M33" s="57"/>
      <c r="N33" s="57"/>
      <c r="O33" s="57"/>
      <c r="P33" s="39">
        <f t="shared" si="3"/>
        <v>0</v>
      </c>
      <c r="Q33" s="57"/>
      <c r="R33" s="57"/>
      <c r="S33" s="57"/>
      <c r="T33" s="39">
        <f t="shared" si="4"/>
        <v>0</v>
      </c>
      <c r="U33" s="39">
        <f t="shared" si="5"/>
        <v>4</v>
      </c>
    </row>
    <row r="34" spans="2:21" x14ac:dyDescent="0.15">
      <c r="B34" s="907"/>
      <c r="C34" s="908"/>
      <c r="D34" s="56" t="s">
        <v>290</v>
      </c>
      <c r="E34" s="48">
        <v>1412</v>
      </c>
      <c r="F34" s="57"/>
      <c r="G34" s="57">
        <v>3</v>
      </c>
      <c r="H34" s="39">
        <f t="shared" si="1"/>
        <v>3</v>
      </c>
      <c r="I34" s="57"/>
      <c r="J34" s="57"/>
      <c r="K34" s="57"/>
      <c r="L34" s="39">
        <f t="shared" si="2"/>
        <v>0</v>
      </c>
      <c r="M34" s="57"/>
      <c r="N34" s="57"/>
      <c r="O34" s="57"/>
      <c r="P34" s="39">
        <f t="shared" si="3"/>
        <v>0</v>
      </c>
      <c r="Q34" s="57"/>
      <c r="R34" s="57"/>
      <c r="S34" s="57"/>
      <c r="T34" s="39">
        <f t="shared" si="4"/>
        <v>0</v>
      </c>
      <c r="U34" s="39">
        <f t="shared" si="5"/>
        <v>3</v>
      </c>
    </row>
    <row r="35" spans="2:21" x14ac:dyDescent="0.15">
      <c r="B35" s="907"/>
      <c r="C35" s="908"/>
      <c r="D35" s="56" t="s">
        <v>291</v>
      </c>
      <c r="E35" s="48">
        <v>1413</v>
      </c>
      <c r="F35" s="57"/>
      <c r="G35" s="57">
        <v>2</v>
      </c>
      <c r="H35" s="39">
        <f t="shared" si="1"/>
        <v>2</v>
      </c>
      <c r="I35" s="57"/>
      <c r="J35" s="57"/>
      <c r="K35" s="57">
        <v>1</v>
      </c>
      <c r="L35" s="39">
        <f t="shared" si="2"/>
        <v>1</v>
      </c>
      <c r="M35" s="57"/>
      <c r="N35" s="57"/>
      <c r="O35" s="57"/>
      <c r="P35" s="39">
        <f t="shared" si="3"/>
        <v>0</v>
      </c>
      <c r="Q35" s="57"/>
      <c r="R35" s="57"/>
      <c r="S35" s="57"/>
      <c r="T35" s="39">
        <f t="shared" si="4"/>
        <v>0</v>
      </c>
      <c r="U35" s="39">
        <f t="shared" si="5"/>
        <v>3</v>
      </c>
    </row>
    <row r="36" spans="2:21" x14ac:dyDescent="0.15">
      <c r="B36" s="907"/>
      <c r="C36" s="908"/>
      <c r="D36" s="45" t="s">
        <v>292</v>
      </c>
      <c r="E36" s="48">
        <v>1414</v>
      </c>
      <c r="F36" s="46"/>
      <c r="G36" s="46">
        <v>5</v>
      </c>
      <c r="H36" s="39">
        <f t="shared" si="1"/>
        <v>5</v>
      </c>
      <c r="I36" s="46"/>
      <c r="J36" s="46"/>
      <c r="K36" s="46">
        <v>3</v>
      </c>
      <c r="L36" s="39">
        <f t="shared" si="2"/>
        <v>3</v>
      </c>
      <c r="M36" s="46"/>
      <c r="N36" s="46"/>
      <c r="O36" s="46"/>
      <c r="P36" s="39">
        <f t="shared" si="3"/>
        <v>0</v>
      </c>
      <c r="Q36" s="46"/>
      <c r="R36" s="46"/>
      <c r="S36" s="46"/>
      <c r="T36" s="39">
        <f t="shared" si="4"/>
        <v>0</v>
      </c>
      <c r="U36" s="39">
        <f t="shared" si="5"/>
        <v>8</v>
      </c>
    </row>
    <row r="37" spans="2:21" x14ac:dyDescent="0.15">
      <c r="B37" s="907"/>
      <c r="C37" s="908"/>
      <c r="D37" s="45" t="s">
        <v>277</v>
      </c>
      <c r="E37" s="48">
        <v>1415</v>
      </c>
      <c r="F37" s="46"/>
      <c r="G37" s="46">
        <v>5</v>
      </c>
      <c r="H37" s="39">
        <f t="shared" si="1"/>
        <v>5</v>
      </c>
      <c r="I37" s="46"/>
      <c r="J37" s="46"/>
      <c r="K37" s="46">
        <v>3</v>
      </c>
      <c r="L37" s="39">
        <f t="shared" si="2"/>
        <v>3</v>
      </c>
      <c r="M37" s="46"/>
      <c r="N37" s="46"/>
      <c r="O37" s="46"/>
      <c r="P37" s="39">
        <f t="shared" si="3"/>
        <v>0</v>
      </c>
      <c r="Q37" s="46"/>
      <c r="R37" s="46"/>
      <c r="S37" s="46"/>
      <c r="T37" s="39">
        <f t="shared" si="4"/>
        <v>0</v>
      </c>
      <c r="U37" s="39">
        <f t="shared" si="5"/>
        <v>8</v>
      </c>
    </row>
    <row r="38" spans="2:21" x14ac:dyDescent="0.15">
      <c r="B38" s="907"/>
      <c r="C38" s="908"/>
      <c r="D38" s="45" t="s">
        <v>278</v>
      </c>
      <c r="E38" s="48">
        <v>1416</v>
      </c>
      <c r="F38" s="46"/>
      <c r="G38" s="46">
        <v>5</v>
      </c>
      <c r="H38" s="39">
        <f t="shared" si="1"/>
        <v>5</v>
      </c>
      <c r="I38" s="46"/>
      <c r="J38" s="46"/>
      <c r="K38" s="46">
        <v>3</v>
      </c>
      <c r="L38" s="39">
        <f t="shared" si="2"/>
        <v>3</v>
      </c>
      <c r="M38" s="46"/>
      <c r="N38" s="46"/>
      <c r="O38" s="46"/>
      <c r="P38" s="39">
        <f t="shared" si="3"/>
        <v>0</v>
      </c>
      <c r="Q38" s="46"/>
      <c r="R38" s="46"/>
      <c r="S38" s="46"/>
      <c r="T38" s="39">
        <f t="shared" si="4"/>
        <v>0</v>
      </c>
      <c r="U38" s="39">
        <f t="shared" si="5"/>
        <v>8</v>
      </c>
    </row>
    <row r="39" spans="2:21" x14ac:dyDescent="0.15">
      <c r="B39" s="907"/>
      <c r="C39" s="908" t="s">
        <v>293</v>
      </c>
      <c r="D39" s="58" t="s">
        <v>294</v>
      </c>
      <c r="E39" s="48">
        <v>1501</v>
      </c>
      <c r="F39" s="59"/>
      <c r="G39" s="59">
        <v>1</v>
      </c>
      <c r="H39" s="39">
        <f t="shared" si="1"/>
        <v>1</v>
      </c>
      <c r="I39" s="59"/>
      <c r="J39" s="59"/>
      <c r="K39" s="59">
        <v>1</v>
      </c>
      <c r="L39" s="39">
        <f t="shared" si="2"/>
        <v>1</v>
      </c>
      <c r="M39" s="59"/>
      <c r="N39" s="59"/>
      <c r="O39" s="59"/>
      <c r="P39" s="39">
        <f t="shared" si="3"/>
        <v>0</v>
      </c>
      <c r="Q39" s="59"/>
      <c r="R39" s="59"/>
      <c r="S39" s="59"/>
      <c r="T39" s="39">
        <f t="shared" si="4"/>
        <v>0</v>
      </c>
      <c r="U39" s="39">
        <f t="shared" si="5"/>
        <v>2</v>
      </c>
    </row>
    <row r="40" spans="2:21" x14ac:dyDescent="0.15">
      <c r="B40" s="907"/>
      <c r="C40" s="908"/>
      <c r="D40" s="58" t="s">
        <v>295</v>
      </c>
      <c r="E40" s="48">
        <v>1502</v>
      </c>
      <c r="F40" s="59"/>
      <c r="G40" s="59">
        <v>4</v>
      </c>
      <c r="H40" s="39">
        <f t="shared" si="1"/>
        <v>4</v>
      </c>
      <c r="I40" s="59"/>
      <c r="J40" s="59"/>
      <c r="K40" s="59">
        <v>4</v>
      </c>
      <c r="L40" s="39">
        <f t="shared" si="2"/>
        <v>4</v>
      </c>
      <c r="M40" s="59"/>
      <c r="N40" s="59"/>
      <c r="O40" s="59"/>
      <c r="P40" s="39">
        <f t="shared" si="3"/>
        <v>0</v>
      </c>
      <c r="Q40" s="59"/>
      <c r="R40" s="59"/>
      <c r="S40" s="59"/>
      <c r="T40" s="39">
        <f t="shared" si="4"/>
        <v>0</v>
      </c>
      <c r="U40" s="39">
        <f t="shared" si="5"/>
        <v>8</v>
      </c>
    </row>
    <row r="41" spans="2:21" ht="21" customHeight="1" x14ac:dyDescent="0.15">
      <c r="B41" s="907"/>
      <c r="C41" s="171" t="s">
        <v>296</v>
      </c>
      <c r="D41" s="58" t="s">
        <v>297</v>
      </c>
      <c r="E41" s="48">
        <v>1601</v>
      </c>
      <c r="F41" s="59"/>
      <c r="G41" s="59">
        <v>5</v>
      </c>
      <c r="H41" s="39">
        <f t="shared" si="1"/>
        <v>5</v>
      </c>
      <c r="I41" s="59"/>
      <c r="J41" s="59"/>
      <c r="K41" s="59">
        <v>5</v>
      </c>
      <c r="L41" s="39">
        <f t="shared" si="2"/>
        <v>5</v>
      </c>
      <c r="M41" s="59"/>
      <c r="N41" s="59"/>
      <c r="O41" s="59"/>
      <c r="P41" s="39">
        <f t="shared" si="3"/>
        <v>0</v>
      </c>
      <c r="Q41" s="59"/>
      <c r="R41" s="59"/>
      <c r="S41" s="59"/>
      <c r="T41" s="39">
        <f t="shared" si="4"/>
        <v>0</v>
      </c>
      <c r="U41" s="39">
        <f t="shared" si="5"/>
        <v>10</v>
      </c>
    </row>
    <row r="42" spans="2:21" x14ac:dyDescent="0.15">
      <c r="B42" s="907"/>
      <c r="C42" s="910" t="s">
        <v>298</v>
      </c>
      <c r="D42" s="910"/>
      <c r="E42" s="173"/>
      <c r="F42" s="62">
        <f>SUM(F8:F41)</f>
        <v>246</v>
      </c>
      <c r="G42" s="62">
        <f t="shared" ref="G42:U42" si="6">SUM(G8:G41)</f>
        <v>214</v>
      </c>
      <c r="H42" s="62">
        <f t="shared" si="6"/>
        <v>460</v>
      </c>
      <c r="I42" s="62">
        <f t="shared" si="6"/>
        <v>0</v>
      </c>
      <c r="J42" s="62">
        <f t="shared" si="6"/>
        <v>43</v>
      </c>
      <c r="K42" s="62">
        <f t="shared" si="6"/>
        <v>95</v>
      </c>
      <c r="L42" s="62">
        <f t="shared" si="6"/>
        <v>138</v>
      </c>
      <c r="M42" s="62">
        <f t="shared" si="6"/>
        <v>0</v>
      </c>
      <c r="N42" s="62">
        <f t="shared" si="6"/>
        <v>0</v>
      </c>
      <c r="O42" s="62">
        <f t="shared" si="6"/>
        <v>0</v>
      </c>
      <c r="P42" s="62">
        <f t="shared" si="6"/>
        <v>0</v>
      </c>
      <c r="Q42" s="62">
        <f t="shared" si="6"/>
        <v>0</v>
      </c>
      <c r="R42" s="62">
        <f t="shared" si="6"/>
        <v>0</v>
      </c>
      <c r="S42" s="62">
        <f t="shared" si="6"/>
        <v>0</v>
      </c>
      <c r="T42" s="62">
        <f t="shared" si="6"/>
        <v>0</v>
      </c>
      <c r="U42" s="62">
        <f t="shared" si="6"/>
        <v>598</v>
      </c>
    </row>
    <row r="43" spans="2:21" ht="21" customHeight="1" x14ac:dyDescent="0.15">
      <c r="B43" s="907" t="s">
        <v>299</v>
      </c>
      <c r="C43" s="171" t="s">
        <v>300</v>
      </c>
      <c r="D43" s="171"/>
      <c r="E43" s="172">
        <v>2101</v>
      </c>
      <c r="F43" s="39"/>
      <c r="G43" s="39"/>
      <c r="H43" s="39">
        <f t="shared" si="1"/>
        <v>0</v>
      </c>
      <c r="I43" s="39"/>
      <c r="J43" s="39">
        <v>3</v>
      </c>
      <c r="K43" s="39"/>
      <c r="L43" s="39">
        <f t="shared" si="2"/>
        <v>3</v>
      </c>
      <c r="M43" s="39"/>
      <c r="N43" s="39"/>
      <c r="O43" s="39"/>
      <c r="P43" s="39">
        <f t="shared" si="3"/>
        <v>0</v>
      </c>
      <c r="Q43" s="39"/>
      <c r="R43" s="39"/>
      <c r="S43" s="39"/>
      <c r="T43" s="39">
        <f t="shared" si="4"/>
        <v>0</v>
      </c>
      <c r="U43" s="39">
        <f t="shared" si="5"/>
        <v>3</v>
      </c>
    </row>
    <row r="44" spans="2:21" ht="23.25" customHeight="1" x14ac:dyDescent="0.15">
      <c r="B44" s="907"/>
      <c r="C44" s="171" t="s">
        <v>301</v>
      </c>
      <c r="D44" s="171"/>
      <c r="E44" s="172">
        <v>2201</v>
      </c>
      <c r="F44" s="39"/>
      <c r="G44" s="39">
        <v>1</v>
      </c>
      <c r="H44" s="39">
        <f t="shared" si="1"/>
        <v>1</v>
      </c>
      <c r="I44" s="39"/>
      <c r="J44" s="39"/>
      <c r="K44" s="39"/>
      <c r="L44" s="39">
        <f t="shared" si="2"/>
        <v>0</v>
      </c>
      <c r="M44" s="39"/>
      <c r="N44" s="39"/>
      <c r="O44" s="39"/>
      <c r="P44" s="39">
        <f t="shared" si="3"/>
        <v>0</v>
      </c>
      <c r="Q44" s="39"/>
      <c r="R44" s="39"/>
      <c r="S44" s="39"/>
      <c r="T44" s="39">
        <f t="shared" si="4"/>
        <v>0</v>
      </c>
      <c r="U44" s="39">
        <f t="shared" si="5"/>
        <v>1</v>
      </c>
    </row>
    <row r="45" spans="2:21" x14ac:dyDescent="0.15">
      <c r="B45" s="907"/>
      <c r="C45" s="171" t="s">
        <v>302</v>
      </c>
      <c r="D45" s="171"/>
      <c r="E45" s="172">
        <v>2301</v>
      </c>
      <c r="F45" s="39"/>
      <c r="G45" s="39">
        <v>1</v>
      </c>
      <c r="H45" s="39">
        <f t="shared" si="1"/>
        <v>1</v>
      </c>
      <c r="I45" s="39"/>
      <c r="J45" s="39"/>
      <c r="K45" s="39"/>
      <c r="L45" s="39">
        <f t="shared" si="2"/>
        <v>0</v>
      </c>
      <c r="M45" s="39"/>
      <c r="N45" s="39"/>
      <c r="O45" s="39"/>
      <c r="P45" s="39">
        <f t="shared" si="3"/>
        <v>0</v>
      </c>
      <c r="Q45" s="39"/>
      <c r="R45" s="39"/>
      <c r="S45" s="39"/>
      <c r="T45" s="39">
        <f t="shared" si="4"/>
        <v>0</v>
      </c>
      <c r="U45" s="39">
        <f t="shared" si="5"/>
        <v>1</v>
      </c>
    </row>
    <row r="46" spans="2:21" x14ac:dyDescent="0.15">
      <c r="B46" s="907"/>
      <c r="C46" s="171" t="s">
        <v>303</v>
      </c>
      <c r="D46" s="171"/>
      <c r="E46" s="172">
        <v>2401</v>
      </c>
      <c r="F46" s="39"/>
      <c r="G46" s="39">
        <v>1</v>
      </c>
      <c r="H46" s="39">
        <f t="shared" si="1"/>
        <v>1</v>
      </c>
      <c r="I46" s="39"/>
      <c r="J46" s="39"/>
      <c r="K46" s="39"/>
      <c r="L46" s="39">
        <f t="shared" si="2"/>
        <v>0</v>
      </c>
      <c r="M46" s="39"/>
      <c r="N46" s="39"/>
      <c r="O46" s="39"/>
      <c r="P46" s="39">
        <f t="shared" si="3"/>
        <v>0</v>
      </c>
      <c r="Q46" s="39"/>
      <c r="R46" s="39"/>
      <c r="S46" s="39"/>
      <c r="T46" s="39">
        <f t="shared" si="4"/>
        <v>0</v>
      </c>
      <c r="U46" s="39">
        <f t="shared" si="5"/>
        <v>1</v>
      </c>
    </row>
    <row r="47" spans="2:21" x14ac:dyDescent="0.15">
      <c r="B47" s="907"/>
      <c r="C47" s="171" t="s">
        <v>304</v>
      </c>
      <c r="D47" s="171"/>
      <c r="E47" s="172">
        <v>2501</v>
      </c>
      <c r="F47" s="39"/>
      <c r="G47" s="39">
        <v>1</v>
      </c>
      <c r="H47" s="39">
        <f t="shared" si="1"/>
        <v>1</v>
      </c>
      <c r="I47" s="39"/>
      <c r="J47" s="39"/>
      <c r="K47" s="39"/>
      <c r="L47" s="39">
        <f t="shared" si="2"/>
        <v>0</v>
      </c>
      <c r="M47" s="39"/>
      <c r="N47" s="39"/>
      <c r="O47" s="39"/>
      <c r="P47" s="39">
        <f t="shared" si="3"/>
        <v>0</v>
      </c>
      <c r="Q47" s="39"/>
      <c r="R47" s="39"/>
      <c r="S47" s="39"/>
      <c r="T47" s="39">
        <f t="shared" si="4"/>
        <v>0</v>
      </c>
      <c r="U47" s="39">
        <f t="shared" si="5"/>
        <v>1</v>
      </c>
    </row>
    <row r="48" spans="2:21" x14ac:dyDescent="0.15">
      <c r="B48" s="907"/>
      <c r="C48" s="910" t="s">
        <v>305</v>
      </c>
      <c r="D48" s="910"/>
      <c r="E48" s="173"/>
      <c r="F48" s="62">
        <f>SUM(F43:F47)</f>
        <v>0</v>
      </c>
      <c r="G48" s="62">
        <f t="shared" ref="G48:U48" si="7">SUM(G43:G47)</f>
        <v>4</v>
      </c>
      <c r="H48" s="62">
        <f t="shared" si="7"/>
        <v>4</v>
      </c>
      <c r="I48" s="62">
        <f t="shared" si="7"/>
        <v>0</v>
      </c>
      <c r="J48" s="62">
        <f t="shared" si="7"/>
        <v>3</v>
      </c>
      <c r="K48" s="62">
        <f t="shared" si="7"/>
        <v>0</v>
      </c>
      <c r="L48" s="62">
        <f t="shared" si="7"/>
        <v>3</v>
      </c>
      <c r="M48" s="62">
        <f t="shared" si="7"/>
        <v>0</v>
      </c>
      <c r="N48" s="62">
        <f t="shared" si="7"/>
        <v>0</v>
      </c>
      <c r="O48" s="62">
        <f t="shared" si="7"/>
        <v>0</v>
      </c>
      <c r="P48" s="62">
        <f t="shared" si="7"/>
        <v>0</v>
      </c>
      <c r="Q48" s="62">
        <f t="shared" si="7"/>
        <v>0</v>
      </c>
      <c r="R48" s="62">
        <f t="shared" si="7"/>
        <v>0</v>
      </c>
      <c r="S48" s="62">
        <f t="shared" si="7"/>
        <v>0</v>
      </c>
      <c r="T48" s="62">
        <f t="shared" si="7"/>
        <v>0</v>
      </c>
      <c r="U48" s="62">
        <f t="shared" si="7"/>
        <v>7</v>
      </c>
    </row>
    <row r="49" spans="2:21" x14ac:dyDescent="0.15">
      <c r="B49" s="907" t="s">
        <v>306</v>
      </c>
      <c r="C49" s="171" t="s">
        <v>307</v>
      </c>
      <c r="D49" s="171" t="s">
        <v>308</v>
      </c>
      <c r="E49" s="172">
        <v>3101</v>
      </c>
      <c r="F49" s="39"/>
      <c r="G49" s="39"/>
      <c r="H49" s="39">
        <f t="shared" si="1"/>
        <v>0</v>
      </c>
      <c r="I49" s="39"/>
      <c r="J49" s="39">
        <v>2</v>
      </c>
      <c r="K49" s="39">
        <v>3</v>
      </c>
      <c r="L49" s="39">
        <f t="shared" si="2"/>
        <v>5</v>
      </c>
      <c r="M49" s="39"/>
      <c r="N49" s="39"/>
      <c r="O49" s="39"/>
      <c r="P49" s="39">
        <f t="shared" si="3"/>
        <v>0</v>
      </c>
      <c r="Q49" s="39"/>
      <c r="R49" s="39"/>
      <c r="S49" s="39"/>
      <c r="T49" s="39">
        <f t="shared" si="4"/>
        <v>0</v>
      </c>
      <c r="U49" s="39">
        <f t="shared" si="5"/>
        <v>5</v>
      </c>
    </row>
    <row r="50" spans="2:21" ht="25.5" customHeight="1" x14ac:dyDescent="0.15">
      <c r="B50" s="907"/>
      <c r="C50" s="171" t="s">
        <v>309</v>
      </c>
      <c r="D50" s="171" t="s">
        <v>310</v>
      </c>
      <c r="E50" s="172">
        <v>3201</v>
      </c>
      <c r="F50" s="39"/>
      <c r="G50" s="39"/>
      <c r="H50" s="39">
        <f t="shared" si="1"/>
        <v>0</v>
      </c>
      <c r="I50" s="39"/>
      <c r="J50" s="39">
        <v>1</v>
      </c>
      <c r="K50" s="39">
        <v>2</v>
      </c>
      <c r="L50" s="39">
        <f t="shared" si="2"/>
        <v>3</v>
      </c>
      <c r="M50" s="39"/>
      <c r="N50" s="39"/>
      <c r="O50" s="39"/>
      <c r="P50" s="39">
        <f t="shared" si="3"/>
        <v>0</v>
      </c>
      <c r="Q50" s="39"/>
      <c r="R50" s="39"/>
      <c r="S50" s="39"/>
      <c r="T50" s="39">
        <f t="shared" si="4"/>
        <v>0</v>
      </c>
      <c r="U50" s="39">
        <f t="shared" si="5"/>
        <v>3</v>
      </c>
    </row>
    <row r="51" spans="2:21" x14ac:dyDescent="0.15">
      <c r="B51" s="907"/>
      <c r="C51" s="908" t="s">
        <v>311</v>
      </c>
      <c r="D51" s="171" t="s">
        <v>312</v>
      </c>
      <c r="E51" s="172">
        <v>3301</v>
      </c>
      <c r="F51" s="39"/>
      <c r="G51" s="39"/>
      <c r="H51" s="39">
        <f t="shared" si="1"/>
        <v>0</v>
      </c>
      <c r="I51" s="39"/>
      <c r="J51" s="39">
        <v>1</v>
      </c>
      <c r="K51" s="39">
        <v>3</v>
      </c>
      <c r="L51" s="39">
        <f t="shared" si="2"/>
        <v>4</v>
      </c>
      <c r="M51" s="39"/>
      <c r="N51" s="39"/>
      <c r="O51" s="39"/>
      <c r="P51" s="39">
        <f t="shared" si="3"/>
        <v>0</v>
      </c>
      <c r="Q51" s="39"/>
      <c r="R51" s="39"/>
      <c r="S51" s="39"/>
      <c r="T51" s="39">
        <f t="shared" si="4"/>
        <v>0</v>
      </c>
      <c r="U51" s="39">
        <f t="shared" si="5"/>
        <v>4</v>
      </c>
    </row>
    <row r="52" spans="2:21" x14ac:dyDescent="0.15">
      <c r="B52" s="907"/>
      <c r="C52" s="908"/>
      <c r="D52" s="171" t="s">
        <v>313</v>
      </c>
      <c r="E52" s="172">
        <v>3302</v>
      </c>
      <c r="F52" s="39"/>
      <c r="G52" s="39"/>
      <c r="H52" s="39">
        <f t="shared" si="1"/>
        <v>0</v>
      </c>
      <c r="I52" s="39"/>
      <c r="J52" s="39">
        <v>10</v>
      </c>
      <c r="K52" s="39">
        <v>11</v>
      </c>
      <c r="L52" s="39">
        <f t="shared" si="2"/>
        <v>21</v>
      </c>
      <c r="M52" s="39"/>
      <c r="N52" s="39"/>
      <c r="O52" s="39"/>
      <c r="P52" s="39">
        <f t="shared" si="3"/>
        <v>0</v>
      </c>
      <c r="Q52" s="39"/>
      <c r="R52" s="39"/>
      <c r="S52" s="39"/>
      <c r="T52" s="39">
        <f t="shared" si="4"/>
        <v>0</v>
      </c>
      <c r="U52" s="39">
        <f t="shared" si="5"/>
        <v>21</v>
      </c>
    </row>
    <row r="53" spans="2:21" ht="22.5" x14ac:dyDescent="0.15">
      <c r="B53" s="907"/>
      <c r="C53" s="908"/>
      <c r="D53" s="64" t="s">
        <v>314</v>
      </c>
      <c r="E53" s="172">
        <v>3303</v>
      </c>
      <c r="F53" s="65">
        <v>15</v>
      </c>
      <c r="G53" s="65"/>
      <c r="H53" s="39">
        <f t="shared" si="1"/>
        <v>15</v>
      </c>
      <c r="I53" s="65"/>
      <c r="J53" s="65"/>
      <c r="K53" s="65"/>
      <c r="L53" s="39">
        <f t="shared" si="2"/>
        <v>0</v>
      </c>
      <c r="M53" s="65"/>
      <c r="N53" s="65"/>
      <c r="O53" s="65"/>
      <c r="P53" s="39">
        <f t="shared" si="3"/>
        <v>0</v>
      </c>
      <c r="Q53" s="65"/>
      <c r="R53" s="65"/>
      <c r="S53" s="65"/>
      <c r="T53" s="39">
        <f t="shared" si="4"/>
        <v>0</v>
      </c>
      <c r="U53" s="39">
        <f t="shared" si="5"/>
        <v>15</v>
      </c>
    </row>
    <row r="54" spans="2:21" ht="22.5" x14ac:dyDescent="0.15">
      <c r="B54" s="907"/>
      <c r="C54" s="908"/>
      <c r="D54" s="64" t="s">
        <v>315</v>
      </c>
      <c r="E54" s="172">
        <v>3304</v>
      </c>
      <c r="F54" s="65">
        <v>30</v>
      </c>
      <c r="G54" s="65"/>
      <c r="H54" s="39">
        <f t="shared" si="1"/>
        <v>30</v>
      </c>
      <c r="I54" s="65"/>
      <c r="J54" s="65"/>
      <c r="K54" s="65"/>
      <c r="L54" s="39">
        <f t="shared" si="2"/>
        <v>0</v>
      </c>
      <c r="M54" s="65"/>
      <c r="N54" s="65"/>
      <c r="O54" s="65"/>
      <c r="P54" s="39">
        <f t="shared" si="3"/>
        <v>0</v>
      </c>
      <c r="Q54" s="65"/>
      <c r="R54" s="65"/>
      <c r="S54" s="65"/>
      <c r="T54" s="39">
        <f t="shared" si="4"/>
        <v>0</v>
      </c>
      <c r="U54" s="39">
        <f t="shared" si="5"/>
        <v>30</v>
      </c>
    </row>
    <row r="55" spans="2:21" x14ac:dyDescent="0.15">
      <c r="B55" s="907"/>
      <c r="C55" s="908"/>
      <c r="D55" s="64" t="s">
        <v>316</v>
      </c>
      <c r="E55" s="172">
        <v>3305</v>
      </c>
      <c r="F55" s="65">
        <v>5</v>
      </c>
      <c r="G55" s="65"/>
      <c r="H55" s="39">
        <f t="shared" si="1"/>
        <v>5</v>
      </c>
      <c r="I55" s="65"/>
      <c r="J55" s="65"/>
      <c r="K55" s="65"/>
      <c r="L55" s="39">
        <f t="shared" si="2"/>
        <v>0</v>
      </c>
      <c r="M55" s="65"/>
      <c r="N55" s="65"/>
      <c r="O55" s="65"/>
      <c r="P55" s="39">
        <f t="shared" si="3"/>
        <v>0</v>
      </c>
      <c r="Q55" s="65"/>
      <c r="R55" s="65"/>
      <c r="S55" s="65"/>
      <c r="T55" s="39">
        <f t="shared" si="4"/>
        <v>0</v>
      </c>
      <c r="U55" s="39">
        <f t="shared" si="5"/>
        <v>5</v>
      </c>
    </row>
    <row r="56" spans="2:21" x14ac:dyDescent="0.15">
      <c r="B56" s="907"/>
      <c r="C56" s="908"/>
      <c r="D56" s="64" t="s">
        <v>317</v>
      </c>
      <c r="E56" s="172">
        <v>3306</v>
      </c>
      <c r="F56" s="65">
        <v>10</v>
      </c>
      <c r="G56" s="66"/>
      <c r="H56" s="39">
        <f t="shared" si="1"/>
        <v>10</v>
      </c>
      <c r="I56" s="65"/>
      <c r="J56" s="65"/>
      <c r="K56" s="65"/>
      <c r="L56" s="39">
        <f t="shared" si="2"/>
        <v>0</v>
      </c>
      <c r="M56" s="65"/>
      <c r="N56" s="65"/>
      <c r="O56" s="65"/>
      <c r="P56" s="39">
        <f t="shared" si="3"/>
        <v>0</v>
      </c>
      <c r="Q56" s="65"/>
      <c r="R56" s="65"/>
      <c r="S56" s="65"/>
      <c r="T56" s="39">
        <f t="shared" si="4"/>
        <v>0</v>
      </c>
      <c r="U56" s="39">
        <f t="shared" si="5"/>
        <v>10</v>
      </c>
    </row>
    <row r="57" spans="2:21" x14ac:dyDescent="0.15">
      <c r="B57" s="907"/>
      <c r="C57" s="908"/>
      <c r="D57" s="51" t="s">
        <v>318</v>
      </c>
      <c r="E57" s="172">
        <v>3307</v>
      </c>
      <c r="F57" s="52"/>
      <c r="G57" s="52"/>
      <c r="H57" s="39">
        <f t="shared" si="1"/>
        <v>0</v>
      </c>
      <c r="I57" s="52"/>
      <c r="J57" s="52">
        <v>90</v>
      </c>
      <c r="K57" s="52"/>
      <c r="L57" s="39">
        <f t="shared" si="2"/>
        <v>90</v>
      </c>
      <c r="M57" s="52"/>
      <c r="N57" s="52">
        <v>38</v>
      </c>
      <c r="O57" s="52"/>
      <c r="P57" s="39">
        <f t="shared" si="3"/>
        <v>38</v>
      </c>
      <c r="Q57" s="52"/>
      <c r="R57" s="52"/>
      <c r="S57" s="52"/>
      <c r="T57" s="39">
        <f t="shared" si="4"/>
        <v>0</v>
      </c>
      <c r="U57" s="39">
        <f t="shared" si="5"/>
        <v>128</v>
      </c>
    </row>
    <row r="58" spans="2:21" x14ac:dyDescent="0.15">
      <c r="B58" s="907"/>
      <c r="C58" s="910" t="s">
        <v>319</v>
      </c>
      <c r="D58" s="910"/>
      <c r="E58" s="173"/>
      <c r="F58" s="62">
        <f>SUM(F49:F57)</f>
        <v>60</v>
      </c>
      <c r="G58" s="62">
        <f t="shared" ref="G58:U58" si="8">SUM(G49:G57)</f>
        <v>0</v>
      </c>
      <c r="H58" s="62">
        <f t="shared" si="8"/>
        <v>60</v>
      </c>
      <c r="I58" s="62">
        <f t="shared" si="8"/>
        <v>0</v>
      </c>
      <c r="J58" s="62">
        <f t="shared" si="8"/>
        <v>104</v>
      </c>
      <c r="K58" s="62">
        <f t="shared" si="8"/>
        <v>19</v>
      </c>
      <c r="L58" s="62">
        <f t="shared" si="8"/>
        <v>123</v>
      </c>
      <c r="M58" s="62">
        <f t="shared" si="8"/>
        <v>0</v>
      </c>
      <c r="N58" s="62">
        <f t="shared" si="8"/>
        <v>38</v>
      </c>
      <c r="O58" s="62">
        <f t="shared" si="8"/>
        <v>0</v>
      </c>
      <c r="P58" s="62">
        <f t="shared" si="8"/>
        <v>38</v>
      </c>
      <c r="Q58" s="62">
        <f t="shared" si="8"/>
        <v>0</v>
      </c>
      <c r="R58" s="62">
        <f t="shared" si="8"/>
        <v>0</v>
      </c>
      <c r="S58" s="62">
        <f t="shared" si="8"/>
        <v>0</v>
      </c>
      <c r="T58" s="62">
        <f t="shared" si="8"/>
        <v>0</v>
      </c>
      <c r="U58" s="62">
        <f t="shared" si="8"/>
        <v>221</v>
      </c>
    </row>
    <row r="59" spans="2:21" x14ac:dyDescent="0.15">
      <c r="B59" s="907" t="s">
        <v>320</v>
      </c>
      <c r="C59" s="171" t="s">
        <v>321</v>
      </c>
      <c r="D59" s="171" t="s">
        <v>322</v>
      </c>
      <c r="E59" s="172">
        <v>4101</v>
      </c>
      <c r="F59" s="39"/>
      <c r="G59" s="39">
        <v>4</v>
      </c>
      <c r="H59" s="39">
        <f t="shared" si="1"/>
        <v>4</v>
      </c>
      <c r="I59" s="39"/>
      <c r="J59" s="39"/>
      <c r="K59" s="39"/>
      <c r="L59" s="39">
        <f t="shared" si="2"/>
        <v>0</v>
      </c>
      <c r="M59" s="39"/>
      <c r="N59" s="39"/>
      <c r="O59" s="39"/>
      <c r="P59" s="39">
        <f t="shared" si="3"/>
        <v>0</v>
      </c>
      <c r="Q59" s="39"/>
      <c r="R59" s="39"/>
      <c r="S59" s="39"/>
      <c r="T59" s="39">
        <f t="shared" si="4"/>
        <v>0</v>
      </c>
      <c r="U59" s="39">
        <f t="shared" si="5"/>
        <v>4</v>
      </c>
    </row>
    <row r="60" spans="2:21" ht="26.25" customHeight="1" x14ac:dyDescent="0.15">
      <c r="B60" s="907"/>
      <c r="C60" s="171" t="s">
        <v>323</v>
      </c>
      <c r="D60" s="171" t="s">
        <v>324</v>
      </c>
      <c r="E60" s="172">
        <v>4201</v>
      </c>
      <c r="F60" s="39">
        <v>24</v>
      </c>
      <c r="G60" s="39">
        <v>80</v>
      </c>
      <c r="H60" s="39">
        <f t="shared" si="1"/>
        <v>104</v>
      </c>
      <c r="I60" s="39"/>
      <c r="J60" s="39"/>
      <c r="K60" s="39">
        <v>24</v>
      </c>
      <c r="L60" s="39">
        <f t="shared" si="2"/>
        <v>24</v>
      </c>
      <c r="M60" s="39"/>
      <c r="N60" s="39"/>
      <c r="O60" s="39"/>
      <c r="P60" s="39">
        <f t="shared" si="3"/>
        <v>0</v>
      </c>
      <c r="Q60" s="39"/>
      <c r="R60" s="39"/>
      <c r="S60" s="39"/>
      <c r="T60" s="39">
        <f t="shared" si="4"/>
        <v>0</v>
      </c>
      <c r="U60" s="39">
        <f t="shared" si="5"/>
        <v>128</v>
      </c>
    </row>
    <row r="61" spans="2:21" ht="28.5" customHeight="1" x14ac:dyDescent="0.15">
      <c r="B61" s="907"/>
      <c r="C61" s="171" t="s">
        <v>325</v>
      </c>
      <c r="D61" s="171" t="s">
        <v>326</v>
      </c>
      <c r="E61" s="172">
        <v>4301</v>
      </c>
      <c r="F61" s="39"/>
      <c r="G61" s="39">
        <v>6</v>
      </c>
      <c r="H61" s="39">
        <f t="shared" si="1"/>
        <v>6</v>
      </c>
      <c r="I61" s="39"/>
      <c r="J61" s="39"/>
      <c r="K61" s="39"/>
      <c r="L61" s="39"/>
      <c r="M61" s="39"/>
      <c r="N61" s="39"/>
      <c r="O61" s="39"/>
      <c r="P61" s="39"/>
      <c r="Q61" s="39"/>
      <c r="R61" s="39"/>
      <c r="S61" s="39"/>
      <c r="T61" s="39"/>
      <c r="U61" s="39">
        <f t="shared" si="5"/>
        <v>6</v>
      </c>
    </row>
    <row r="62" spans="2:21" ht="29.25" customHeight="1" x14ac:dyDescent="0.15">
      <c r="B62" s="907"/>
      <c r="C62" s="171" t="s">
        <v>327</v>
      </c>
      <c r="D62" s="171" t="s">
        <v>328</v>
      </c>
      <c r="E62" s="172">
        <v>4401</v>
      </c>
      <c r="F62" s="39"/>
      <c r="G62" s="39">
        <v>22</v>
      </c>
      <c r="H62" s="39">
        <f t="shared" si="1"/>
        <v>22</v>
      </c>
      <c r="I62" s="39"/>
      <c r="J62" s="39"/>
      <c r="K62" s="39">
        <v>12</v>
      </c>
      <c r="L62" s="39">
        <f t="shared" si="2"/>
        <v>12</v>
      </c>
      <c r="M62" s="39"/>
      <c r="N62" s="39"/>
      <c r="O62" s="39"/>
      <c r="P62" s="39">
        <f t="shared" si="3"/>
        <v>0</v>
      </c>
      <c r="Q62" s="39"/>
      <c r="R62" s="39"/>
      <c r="S62" s="39"/>
      <c r="T62" s="39">
        <f t="shared" si="4"/>
        <v>0</v>
      </c>
      <c r="U62" s="39">
        <f t="shared" si="5"/>
        <v>34</v>
      </c>
    </row>
    <row r="63" spans="2:21" x14ac:dyDescent="0.15">
      <c r="B63" s="907"/>
      <c r="C63" s="910" t="s">
        <v>329</v>
      </c>
      <c r="D63" s="910"/>
      <c r="E63" s="173"/>
      <c r="F63" s="62">
        <v>24</v>
      </c>
      <c r="G63" s="62">
        <v>112</v>
      </c>
      <c r="H63" s="62">
        <f t="shared" si="1"/>
        <v>136</v>
      </c>
      <c r="I63" s="62"/>
      <c r="J63" s="62"/>
      <c r="K63" s="62">
        <v>36</v>
      </c>
      <c r="L63" s="62">
        <f t="shared" si="2"/>
        <v>36</v>
      </c>
      <c r="M63" s="62"/>
      <c r="N63" s="62"/>
      <c r="O63" s="62"/>
      <c r="P63" s="62">
        <f t="shared" si="3"/>
        <v>0</v>
      </c>
      <c r="Q63" s="62"/>
      <c r="R63" s="62"/>
      <c r="S63" s="62"/>
      <c r="T63" s="62">
        <f t="shared" si="4"/>
        <v>0</v>
      </c>
      <c r="U63" s="62">
        <f t="shared" si="5"/>
        <v>172</v>
      </c>
    </row>
    <row r="64" spans="2:21" ht="22.5" x14ac:dyDescent="0.15">
      <c r="B64" s="907" t="s">
        <v>330</v>
      </c>
      <c r="C64" s="908" t="s">
        <v>331</v>
      </c>
      <c r="D64" s="171" t="s">
        <v>332</v>
      </c>
      <c r="E64" s="172">
        <v>5101</v>
      </c>
      <c r="F64" s="39">
        <v>45</v>
      </c>
      <c r="G64" s="67"/>
      <c r="H64" s="39">
        <f t="shared" si="1"/>
        <v>45</v>
      </c>
      <c r="I64" s="67"/>
      <c r="J64" s="67"/>
      <c r="K64" s="68">
        <v>5</v>
      </c>
      <c r="L64" s="68">
        <f>SUM(I64:K64)</f>
        <v>5</v>
      </c>
      <c r="M64" s="67"/>
      <c r="N64" s="67"/>
      <c r="O64" s="67"/>
      <c r="P64" s="39">
        <f t="shared" si="3"/>
        <v>0</v>
      </c>
      <c r="Q64" s="67"/>
      <c r="R64" s="67"/>
      <c r="S64" s="67"/>
      <c r="T64" s="39">
        <f t="shared" si="4"/>
        <v>0</v>
      </c>
      <c r="U64" s="69">
        <f>H64+L64</f>
        <v>50</v>
      </c>
    </row>
    <row r="65" spans="2:21" ht="22.5" x14ac:dyDescent="0.15">
      <c r="B65" s="907"/>
      <c r="C65" s="908"/>
      <c r="D65" s="171" t="s">
        <v>333</v>
      </c>
      <c r="E65" s="172">
        <v>5102</v>
      </c>
      <c r="F65" s="39">
        <v>45</v>
      </c>
      <c r="G65" s="67"/>
      <c r="H65" s="39">
        <f t="shared" si="1"/>
        <v>45</v>
      </c>
      <c r="I65" s="67"/>
      <c r="J65" s="67"/>
      <c r="K65" s="68">
        <v>15</v>
      </c>
      <c r="L65" s="68">
        <f t="shared" ref="L65:L77" si="9">SUM(I65:K65)</f>
        <v>15</v>
      </c>
      <c r="M65" s="67"/>
      <c r="N65" s="67"/>
      <c r="O65" s="67"/>
      <c r="P65" s="39">
        <f t="shared" si="3"/>
        <v>0</v>
      </c>
      <c r="Q65" s="67"/>
      <c r="R65" s="67"/>
      <c r="S65" s="67"/>
      <c r="T65" s="39">
        <f t="shared" si="4"/>
        <v>0</v>
      </c>
      <c r="U65" s="69">
        <f t="shared" ref="U65:U72" si="10">H65+L65</f>
        <v>60</v>
      </c>
    </row>
    <row r="66" spans="2:21" ht="22.5" x14ac:dyDescent="0.15">
      <c r="B66" s="907"/>
      <c r="C66" s="908"/>
      <c r="D66" s="171" t="s">
        <v>334</v>
      </c>
      <c r="E66" s="172">
        <v>5103</v>
      </c>
      <c r="F66" s="39">
        <v>65</v>
      </c>
      <c r="G66" s="67">
        <v>80</v>
      </c>
      <c r="H66" s="39">
        <f t="shared" si="1"/>
        <v>145</v>
      </c>
      <c r="I66" s="67"/>
      <c r="J66" s="67"/>
      <c r="K66" s="68">
        <v>5</v>
      </c>
      <c r="L66" s="68">
        <f t="shared" si="9"/>
        <v>5</v>
      </c>
      <c r="M66" s="67"/>
      <c r="N66" s="67"/>
      <c r="O66" s="67"/>
      <c r="P66" s="39">
        <f t="shared" si="3"/>
        <v>0</v>
      </c>
      <c r="Q66" s="67"/>
      <c r="R66" s="67"/>
      <c r="S66" s="67"/>
      <c r="T66" s="39">
        <f t="shared" si="4"/>
        <v>0</v>
      </c>
      <c r="U66" s="69">
        <f t="shared" si="10"/>
        <v>150</v>
      </c>
    </row>
    <row r="67" spans="2:21" x14ac:dyDescent="0.15">
      <c r="B67" s="907"/>
      <c r="C67" s="908"/>
      <c r="D67" s="171" t="s">
        <v>335</v>
      </c>
      <c r="E67" s="172">
        <v>5104</v>
      </c>
      <c r="F67" s="39">
        <v>10</v>
      </c>
      <c r="G67" s="67"/>
      <c r="H67" s="39">
        <f t="shared" si="1"/>
        <v>10</v>
      </c>
      <c r="I67" s="67"/>
      <c r="J67" s="67"/>
      <c r="K67" s="68">
        <v>5</v>
      </c>
      <c r="L67" s="68">
        <f t="shared" si="9"/>
        <v>5</v>
      </c>
      <c r="M67" s="67"/>
      <c r="N67" s="67"/>
      <c r="O67" s="67"/>
      <c r="P67" s="39">
        <f t="shared" si="3"/>
        <v>0</v>
      </c>
      <c r="Q67" s="67"/>
      <c r="R67" s="67"/>
      <c r="S67" s="67"/>
      <c r="T67" s="39">
        <f t="shared" si="4"/>
        <v>0</v>
      </c>
      <c r="U67" s="69">
        <f t="shared" si="10"/>
        <v>15</v>
      </c>
    </row>
    <row r="68" spans="2:21" x14ac:dyDescent="0.15">
      <c r="B68" s="907"/>
      <c r="C68" s="908"/>
      <c r="D68" s="171" t="s">
        <v>336</v>
      </c>
      <c r="E68" s="172">
        <v>5105</v>
      </c>
      <c r="F68" s="39">
        <v>5</v>
      </c>
      <c r="G68" s="67"/>
      <c r="H68" s="39">
        <f t="shared" si="1"/>
        <v>5</v>
      </c>
      <c r="I68" s="67"/>
      <c r="J68" s="67"/>
      <c r="K68" s="68"/>
      <c r="L68" s="68">
        <f t="shared" si="9"/>
        <v>0</v>
      </c>
      <c r="M68" s="67"/>
      <c r="N68" s="67"/>
      <c r="O68" s="67"/>
      <c r="P68" s="39">
        <f t="shared" si="3"/>
        <v>0</v>
      </c>
      <c r="Q68" s="67"/>
      <c r="R68" s="67"/>
      <c r="S68" s="67"/>
      <c r="T68" s="39">
        <f t="shared" si="4"/>
        <v>0</v>
      </c>
      <c r="U68" s="69">
        <f t="shared" si="10"/>
        <v>5</v>
      </c>
    </row>
    <row r="69" spans="2:21" x14ac:dyDescent="0.15">
      <c r="B69" s="907"/>
      <c r="C69" s="909" t="s">
        <v>337</v>
      </c>
      <c r="D69" s="171" t="s">
        <v>338</v>
      </c>
      <c r="E69" s="172">
        <v>5201</v>
      </c>
      <c r="F69" s="39"/>
      <c r="G69" s="39">
        <v>10</v>
      </c>
      <c r="H69" s="39">
        <f t="shared" si="1"/>
        <v>10</v>
      </c>
      <c r="I69" s="67"/>
      <c r="J69" s="67"/>
      <c r="K69" s="68"/>
      <c r="L69" s="68">
        <f t="shared" si="9"/>
        <v>0</v>
      </c>
      <c r="M69" s="67"/>
      <c r="N69" s="67"/>
      <c r="O69" s="67"/>
      <c r="P69" s="39">
        <f t="shared" si="3"/>
        <v>0</v>
      </c>
      <c r="Q69" s="67"/>
      <c r="R69" s="67"/>
      <c r="S69" s="67"/>
      <c r="T69" s="39">
        <f t="shared" si="4"/>
        <v>0</v>
      </c>
      <c r="U69" s="69">
        <f t="shared" si="10"/>
        <v>10</v>
      </c>
    </row>
    <row r="70" spans="2:21" x14ac:dyDescent="0.15">
      <c r="B70" s="907"/>
      <c r="C70" s="909"/>
      <c r="D70" s="171" t="s">
        <v>339</v>
      </c>
      <c r="E70" s="172">
        <v>5202</v>
      </c>
      <c r="F70" s="39"/>
      <c r="G70" s="39">
        <v>50</v>
      </c>
      <c r="H70" s="39">
        <f t="shared" si="1"/>
        <v>50</v>
      </c>
      <c r="I70" s="67"/>
      <c r="J70" s="67"/>
      <c r="K70" s="68">
        <v>50</v>
      </c>
      <c r="L70" s="68">
        <f t="shared" si="9"/>
        <v>50</v>
      </c>
      <c r="M70" s="67"/>
      <c r="N70" s="67"/>
      <c r="O70" s="67"/>
      <c r="P70" s="39">
        <f t="shared" si="3"/>
        <v>0</v>
      </c>
      <c r="Q70" s="67"/>
      <c r="R70" s="67"/>
      <c r="S70" s="67"/>
      <c r="T70" s="39">
        <f t="shared" si="4"/>
        <v>0</v>
      </c>
      <c r="U70" s="69">
        <f t="shared" si="10"/>
        <v>100</v>
      </c>
    </row>
    <row r="71" spans="2:21" x14ac:dyDescent="0.15">
      <c r="B71" s="907"/>
      <c r="C71" s="909"/>
      <c r="D71" s="171" t="s">
        <v>340</v>
      </c>
      <c r="E71" s="172">
        <v>5203</v>
      </c>
      <c r="F71" s="39"/>
      <c r="G71" s="39">
        <v>30</v>
      </c>
      <c r="H71" s="39">
        <f t="shared" si="1"/>
        <v>30</v>
      </c>
      <c r="I71" s="67"/>
      <c r="J71" s="67"/>
      <c r="K71" s="67">
        <v>20</v>
      </c>
      <c r="L71" s="68">
        <f t="shared" si="9"/>
        <v>20</v>
      </c>
      <c r="M71" s="67"/>
      <c r="N71" s="67"/>
      <c r="O71" s="67"/>
      <c r="P71" s="39"/>
      <c r="Q71" s="67"/>
      <c r="R71" s="67"/>
      <c r="S71" s="67"/>
      <c r="T71" s="39"/>
      <c r="U71" s="69">
        <f t="shared" si="10"/>
        <v>50</v>
      </c>
    </row>
    <row r="72" spans="2:21" ht="27.75" customHeight="1" x14ac:dyDescent="0.15">
      <c r="B72" s="907"/>
      <c r="C72" s="171" t="s">
        <v>341</v>
      </c>
      <c r="D72" s="70"/>
      <c r="E72" s="71">
        <v>5301</v>
      </c>
      <c r="F72" s="39"/>
      <c r="G72" s="39"/>
      <c r="H72" s="39">
        <f t="shared" si="1"/>
        <v>0</v>
      </c>
      <c r="I72" s="39"/>
      <c r="J72" s="39"/>
      <c r="K72" s="39"/>
      <c r="L72" s="39">
        <f t="shared" si="9"/>
        <v>0</v>
      </c>
      <c r="M72" s="39"/>
      <c r="N72" s="39"/>
      <c r="O72" s="39"/>
      <c r="P72" s="39">
        <f t="shared" si="3"/>
        <v>0</v>
      </c>
      <c r="Q72" s="39"/>
      <c r="R72" s="39"/>
      <c r="S72" s="39"/>
      <c r="T72" s="39">
        <f t="shared" si="4"/>
        <v>0</v>
      </c>
      <c r="U72" s="69">
        <f t="shared" si="10"/>
        <v>0</v>
      </c>
    </row>
    <row r="73" spans="2:21" x14ac:dyDescent="0.15">
      <c r="B73" s="907"/>
      <c r="C73" s="910" t="s">
        <v>342</v>
      </c>
      <c r="D73" s="910"/>
      <c r="E73" s="173"/>
      <c r="F73" s="62">
        <f>SUM(F64:F72)</f>
        <v>170</v>
      </c>
      <c r="G73" s="62">
        <f t="shared" ref="G73:U73" si="11">SUM(G64:G72)</f>
        <v>170</v>
      </c>
      <c r="H73" s="62">
        <f t="shared" si="11"/>
        <v>340</v>
      </c>
      <c r="I73" s="62">
        <f t="shared" si="11"/>
        <v>0</v>
      </c>
      <c r="J73" s="62">
        <f t="shared" si="11"/>
        <v>0</v>
      </c>
      <c r="K73" s="62">
        <f t="shared" si="11"/>
        <v>100</v>
      </c>
      <c r="L73" s="62">
        <f t="shared" si="11"/>
        <v>100</v>
      </c>
      <c r="M73" s="62">
        <f t="shared" si="11"/>
        <v>0</v>
      </c>
      <c r="N73" s="62">
        <f t="shared" si="11"/>
        <v>0</v>
      </c>
      <c r="O73" s="62">
        <f t="shared" si="11"/>
        <v>0</v>
      </c>
      <c r="P73" s="62">
        <f t="shared" si="11"/>
        <v>0</v>
      </c>
      <c r="Q73" s="62">
        <f t="shared" si="11"/>
        <v>0</v>
      </c>
      <c r="R73" s="62">
        <f t="shared" si="11"/>
        <v>0</v>
      </c>
      <c r="S73" s="62">
        <f t="shared" si="11"/>
        <v>0</v>
      </c>
      <c r="T73" s="62">
        <f t="shared" si="11"/>
        <v>0</v>
      </c>
      <c r="U73" s="62">
        <f t="shared" si="11"/>
        <v>440</v>
      </c>
    </row>
    <row r="74" spans="2:21" ht="30.75" customHeight="1" x14ac:dyDescent="0.15">
      <c r="B74" s="907" t="s">
        <v>343</v>
      </c>
      <c r="C74" s="171" t="s">
        <v>344</v>
      </c>
      <c r="D74" s="72" t="s">
        <v>345</v>
      </c>
      <c r="E74" s="73">
        <v>6101</v>
      </c>
      <c r="F74" s="67"/>
      <c r="G74" s="67">
        <v>0</v>
      </c>
      <c r="H74" s="39">
        <f t="shared" ref="H74:H77" si="12">SUM(F74:G74)</f>
        <v>0</v>
      </c>
      <c r="I74" s="67"/>
      <c r="J74" s="67"/>
      <c r="K74" s="67">
        <v>0</v>
      </c>
      <c r="L74" s="39">
        <f t="shared" si="9"/>
        <v>0</v>
      </c>
      <c r="M74" s="67"/>
      <c r="N74" s="67">
        <v>2</v>
      </c>
      <c r="O74" s="67">
        <v>1</v>
      </c>
      <c r="P74" s="39">
        <f t="shared" ref="P74:P80" si="13">SUM(M74:O74)</f>
        <v>3</v>
      </c>
      <c r="Q74" s="67"/>
      <c r="R74" s="67"/>
      <c r="S74" s="67"/>
      <c r="T74" s="39">
        <f t="shared" ref="T74:T80" si="14">SUM(Q74:S74)</f>
        <v>0</v>
      </c>
      <c r="U74" s="39">
        <f t="shared" ref="U74:U81" si="15">SUM(T74,P74,L74,H74)</f>
        <v>3</v>
      </c>
    </row>
    <row r="75" spans="2:21" x14ac:dyDescent="0.15">
      <c r="B75" s="907"/>
      <c r="C75" s="908" t="s">
        <v>346</v>
      </c>
      <c r="D75" s="72" t="s">
        <v>347</v>
      </c>
      <c r="E75" s="73">
        <v>6201</v>
      </c>
      <c r="F75" s="67"/>
      <c r="G75" s="67">
        <v>0</v>
      </c>
      <c r="H75" s="39">
        <f t="shared" si="12"/>
        <v>0</v>
      </c>
      <c r="I75" s="67"/>
      <c r="J75" s="67"/>
      <c r="K75" s="67">
        <v>0</v>
      </c>
      <c r="L75" s="39">
        <f t="shared" si="9"/>
        <v>0</v>
      </c>
      <c r="M75" s="67"/>
      <c r="N75" s="67">
        <v>2</v>
      </c>
      <c r="O75" s="67">
        <v>1</v>
      </c>
      <c r="P75" s="39">
        <f t="shared" si="13"/>
        <v>3</v>
      </c>
      <c r="Q75" s="67"/>
      <c r="R75" s="67"/>
      <c r="S75" s="67"/>
      <c r="T75" s="39">
        <f t="shared" si="14"/>
        <v>0</v>
      </c>
      <c r="U75" s="39">
        <f t="shared" si="15"/>
        <v>3</v>
      </c>
    </row>
    <row r="76" spans="2:21" x14ac:dyDescent="0.15">
      <c r="B76" s="907"/>
      <c r="C76" s="908"/>
      <c r="D76" s="72" t="s">
        <v>348</v>
      </c>
      <c r="E76" s="73">
        <v>6202</v>
      </c>
      <c r="F76" s="67"/>
      <c r="G76" s="67">
        <v>0</v>
      </c>
      <c r="H76" s="39">
        <f t="shared" si="12"/>
        <v>0</v>
      </c>
      <c r="I76" s="67"/>
      <c r="J76" s="67"/>
      <c r="K76" s="67">
        <v>0</v>
      </c>
      <c r="L76" s="39">
        <f t="shared" si="9"/>
        <v>0</v>
      </c>
      <c r="M76" s="67"/>
      <c r="N76" s="67">
        <v>2</v>
      </c>
      <c r="O76" s="67">
        <v>1</v>
      </c>
      <c r="P76" s="39">
        <f t="shared" si="13"/>
        <v>3</v>
      </c>
      <c r="Q76" s="67"/>
      <c r="R76" s="67"/>
      <c r="S76" s="67"/>
      <c r="T76" s="39">
        <f t="shared" si="14"/>
        <v>0</v>
      </c>
      <c r="U76" s="39">
        <f t="shared" si="15"/>
        <v>3</v>
      </c>
    </row>
    <row r="77" spans="2:21" ht="29.25" customHeight="1" x14ac:dyDescent="0.15">
      <c r="B77" s="907"/>
      <c r="C77" s="171" t="s">
        <v>349</v>
      </c>
      <c r="D77" s="72" t="s">
        <v>350</v>
      </c>
      <c r="E77" s="73">
        <v>6301</v>
      </c>
      <c r="F77" s="67"/>
      <c r="G77" s="67">
        <v>0</v>
      </c>
      <c r="H77" s="39">
        <f t="shared" si="12"/>
        <v>0</v>
      </c>
      <c r="I77" s="67"/>
      <c r="J77" s="67"/>
      <c r="K77" s="67">
        <v>0</v>
      </c>
      <c r="L77" s="39">
        <f t="shared" si="9"/>
        <v>0</v>
      </c>
      <c r="M77" s="67"/>
      <c r="N77" s="67">
        <v>2</v>
      </c>
      <c r="O77" s="67">
        <v>1</v>
      </c>
      <c r="P77" s="39">
        <f t="shared" si="13"/>
        <v>3</v>
      </c>
      <c r="Q77" s="67"/>
      <c r="R77" s="67"/>
      <c r="S77" s="67"/>
      <c r="T77" s="39">
        <f t="shared" si="14"/>
        <v>0</v>
      </c>
      <c r="U77" s="39">
        <f t="shared" si="15"/>
        <v>3</v>
      </c>
    </row>
    <row r="78" spans="2:21" x14ac:dyDescent="0.15">
      <c r="B78" s="907"/>
      <c r="C78" s="910" t="s">
        <v>351</v>
      </c>
      <c r="D78" s="910"/>
      <c r="E78" s="173"/>
      <c r="F78" s="62">
        <f>SUM(F74:F77)</f>
        <v>0</v>
      </c>
      <c r="G78" s="62">
        <f t="shared" ref="G78:U78" si="16">SUM(G74:G77)</f>
        <v>0</v>
      </c>
      <c r="H78" s="62">
        <f t="shared" si="16"/>
        <v>0</v>
      </c>
      <c r="I78" s="62">
        <f t="shared" si="16"/>
        <v>0</v>
      </c>
      <c r="J78" s="62">
        <f t="shared" si="16"/>
        <v>0</v>
      </c>
      <c r="K78" s="62">
        <f t="shared" si="16"/>
        <v>0</v>
      </c>
      <c r="L78" s="62">
        <f t="shared" si="16"/>
        <v>0</v>
      </c>
      <c r="M78" s="62">
        <f t="shared" si="16"/>
        <v>0</v>
      </c>
      <c r="N78" s="62">
        <f t="shared" si="16"/>
        <v>8</v>
      </c>
      <c r="O78" s="62">
        <f t="shared" si="16"/>
        <v>4</v>
      </c>
      <c r="P78" s="62">
        <f t="shared" si="16"/>
        <v>12</v>
      </c>
      <c r="Q78" s="62">
        <f t="shared" si="16"/>
        <v>0</v>
      </c>
      <c r="R78" s="62">
        <f t="shared" si="16"/>
        <v>0</v>
      </c>
      <c r="S78" s="62">
        <f t="shared" si="16"/>
        <v>0</v>
      </c>
      <c r="T78" s="62">
        <f t="shared" si="16"/>
        <v>0</v>
      </c>
      <c r="U78" s="62">
        <f t="shared" si="16"/>
        <v>12</v>
      </c>
    </row>
    <row r="79" spans="2:21" x14ac:dyDescent="0.15">
      <c r="B79" s="913" t="s">
        <v>352</v>
      </c>
      <c r="C79" s="914"/>
      <c r="D79" s="915"/>
      <c r="E79" s="173"/>
      <c r="F79" s="62">
        <f>F42+F48+F58+F63+F73+F78</f>
        <v>500</v>
      </c>
      <c r="G79" s="62">
        <f t="shared" ref="G79:U79" si="17">G42+G48+G58+G63+G73+G78</f>
        <v>500</v>
      </c>
      <c r="H79" s="62">
        <f t="shared" si="17"/>
        <v>1000</v>
      </c>
      <c r="I79" s="62">
        <f t="shared" si="17"/>
        <v>0</v>
      </c>
      <c r="J79" s="62">
        <f t="shared" si="17"/>
        <v>150</v>
      </c>
      <c r="K79" s="62">
        <f t="shared" si="17"/>
        <v>250</v>
      </c>
      <c r="L79" s="62">
        <f t="shared" si="17"/>
        <v>400</v>
      </c>
      <c r="M79" s="62">
        <f t="shared" si="17"/>
        <v>0</v>
      </c>
      <c r="N79" s="62">
        <f t="shared" si="17"/>
        <v>46</v>
      </c>
      <c r="O79" s="62">
        <f t="shared" si="17"/>
        <v>4</v>
      </c>
      <c r="P79" s="62">
        <f t="shared" si="17"/>
        <v>50</v>
      </c>
      <c r="Q79" s="62">
        <f t="shared" si="17"/>
        <v>0</v>
      </c>
      <c r="R79" s="62">
        <f t="shared" si="17"/>
        <v>0</v>
      </c>
      <c r="S79" s="62">
        <f t="shared" si="17"/>
        <v>0</v>
      </c>
      <c r="T79" s="62">
        <f t="shared" si="17"/>
        <v>0</v>
      </c>
      <c r="U79" s="62">
        <f t="shared" si="17"/>
        <v>1450</v>
      </c>
    </row>
    <row r="80" spans="2:21" ht="14.25" thickBot="1" x14ac:dyDescent="0.2">
      <c r="B80" s="676" t="s">
        <v>353</v>
      </c>
      <c r="C80" s="677"/>
      <c r="D80" s="678"/>
      <c r="E80" s="74"/>
      <c r="F80" s="75">
        <f>F42+F73</f>
        <v>416</v>
      </c>
      <c r="G80" s="75">
        <f>G42+G73</f>
        <v>384</v>
      </c>
      <c r="H80" s="75">
        <f>H42+H73</f>
        <v>800</v>
      </c>
      <c r="I80" s="75"/>
      <c r="J80" s="75">
        <v>43</v>
      </c>
      <c r="K80" s="75">
        <v>195</v>
      </c>
      <c r="L80" s="75">
        <f>SUM(J80:K80)</f>
        <v>238</v>
      </c>
      <c r="M80" s="75"/>
      <c r="N80" s="75"/>
      <c r="O80" s="75"/>
      <c r="P80" s="75">
        <f t="shared" si="13"/>
        <v>0</v>
      </c>
      <c r="Q80" s="75"/>
      <c r="R80" s="75"/>
      <c r="S80" s="75"/>
      <c r="T80" s="75">
        <f t="shared" si="14"/>
        <v>0</v>
      </c>
      <c r="U80" s="75">
        <f t="shared" si="15"/>
        <v>1038</v>
      </c>
    </row>
    <row r="81" spans="2:21" ht="14.25" thickBot="1" x14ac:dyDescent="0.2">
      <c r="B81" s="911" t="s">
        <v>354</v>
      </c>
      <c r="C81" s="912"/>
      <c r="D81" s="912"/>
      <c r="E81" s="174"/>
      <c r="F81" s="77">
        <v>430</v>
      </c>
      <c r="G81" s="77">
        <v>70</v>
      </c>
      <c r="H81" s="77">
        <v>500</v>
      </c>
      <c r="I81" s="77">
        <f>I42+I73</f>
        <v>0</v>
      </c>
      <c r="J81" s="77">
        <v>83</v>
      </c>
      <c r="K81" s="77">
        <v>140</v>
      </c>
      <c r="L81" s="77">
        <v>223</v>
      </c>
      <c r="M81" s="77">
        <f t="shared" ref="M81:T81" si="18">M42+M73</f>
        <v>0</v>
      </c>
      <c r="N81" s="77">
        <f t="shared" si="18"/>
        <v>0</v>
      </c>
      <c r="O81" s="77">
        <f t="shared" si="18"/>
        <v>0</v>
      </c>
      <c r="P81" s="77">
        <f t="shared" si="18"/>
        <v>0</v>
      </c>
      <c r="Q81" s="77">
        <f t="shared" si="18"/>
        <v>0</v>
      </c>
      <c r="R81" s="77">
        <f t="shared" si="18"/>
        <v>0</v>
      </c>
      <c r="S81" s="77">
        <f t="shared" si="18"/>
        <v>0</v>
      </c>
      <c r="T81" s="77">
        <f t="shared" si="18"/>
        <v>0</v>
      </c>
      <c r="U81" s="77">
        <f t="shared" si="15"/>
        <v>723</v>
      </c>
    </row>
    <row r="110" ht="25.5" customHeight="1" x14ac:dyDescent="0.15"/>
    <row r="115" ht="25.5" customHeight="1" x14ac:dyDescent="0.15"/>
    <row r="122" ht="13.5" customHeight="1" x14ac:dyDescent="0.15"/>
    <row r="126" ht="25.5" customHeight="1" x14ac:dyDescent="0.15"/>
    <row r="131" ht="13.5" customHeight="1" x14ac:dyDescent="0.15"/>
    <row r="132" ht="25.5" customHeight="1" x14ac:dyDescent="0.15"/>
    <row r="135" ht="25.5" customHeight="1" x14ac:dyDescent="0.15"/>
    <row r="136" ht="25.5" customHeight="1" x14ac:dyDescent="0.15"/>
    <row r="139" ht="13.5" customHeight="1" x14ac:dyDescent="0.15"/>
    <row r="143" ht="25.5" customHeight="1" x14ac:dyDescent="0.15"/>
    <row r="154" ht="38.25" customHeight="1" x14ac:dyDescent="0.15"/>
    <row r="162" ht="21" customHeight="1" x14ac:dyDescent="0.15"/>
  </sheetData>
  <mergeCells count="36">
    <mergeCell ref="B43:B48"/>
    <mergeCell ref="C48:D48"/>
    <mergeCell ref="B3:D6"/>
    <mergeCell ref="E3:E6"/>
    <mergeCell ref="F3:U3"/>
    <mergeCell ref="F4:H4"/>
    <mergeCell ref="I4:L4"/>
    <mergeCell ref="M4:P4"/>
    <mergeCell ref="Q4:T4"/>
    <mergeCell ref="U4:U6"/>
    <mergeCell ref="H5:H6"/>
    <mergeCell ref="L5:L6"/>
    <mergeCell ref="P5:P6"/>
    <mergeCell ref="T5:T6"/>
    <mergeCell ref="B8:B42"/>
    <mergeCell ref="C8:C9"/>
    <mergeCell ref="C10:C11"/>
    <mergeCell ref="C12:C22"/>
    <mergeCell ref="C23:C38"/>
    <mergeCell ref="C39:C40"/>
    <mergeCell ref="C42:D42"/>
    <mergeCell ref="B81:D81"/>
    <mergeCell ref="B49:B58"/>
    <mergeCell ref="C51:C57"/>
    <mergeCell ref="C58:D58"/>
    <mergeCell ref="B59:B63"/>
    <mergeCell ref="C63:D63"/>
    <mergeCell ref="B64:B73"/>
    <mergeCell ref="C64:C68"/>
    <mergeCell ref="C69:C71"/>
    <mergeCell ref="C73:D73"/>
    <mergeCell ref="B74:B78"/>
    <mergeCell ref="C75:C76"/>
    <mergeCell ref="C78:D78"/>
    <mergeCell ref="B79:D79"/>
    <mergeCell ref="B80:D80"/>
  </mergeCells>
  <phoneticPr fontId="24"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19"/>
  <sheetViews>
    <sheetView zoomScaleNormal="100" workbookViewId="0">
      <selection activeCell="C8" sqref="C8"/>
    </sheetView>
  </sheetViews>
  <sheetFormatPr defaultColWidth="8.875" defaultRowHeight="12" x14ac:dyDescent="0.15"/>
  <cols>
    <col min="1" max="1" width="5" style="235" customWidth="1"/>
    <col min="2" max="2" width="32.5" style="235" customWidth="1"/>
    <col min="3" max="3" width="31.25" style="235" customWidth="1"/>
    <col min="4" max="4" width="36.75" style="236" customWidth="1"/>
    <col min="5" max="5" width="27.875" style="236" customWidth="1"/>
    <col min="6" max="16384" width="8.875" style="235"/>
  </cols>
  <sheetData>
    <row r="1" spans="1:5" x14ac:dyDescent="0.15">
      <c r="A1" s="234" t="s">
        <v>51</v>
      </c>
    </row>
    <row r="2" spans="1:5" ht="15" thickBot="1" x14ac:dyDescent="0.2">
      <c r="A2" s="635" t="s">
        <v>52</v>
      </c>
      <c r="B2" s="636"/>
      <c r="C2" s="636"/>
      <c r="D2" s="635"/>
      <c r="E2" s="635"/>
    </row>
    <row r="3" spans="1:5" x14ac:dyDescent="0.15">
      <c r="A3" s="8" t="s">
        <v>24</v>
      </c>
      <c r="B3" s="9" t="s">
        <v>53</v>
      </c>
      <c r="C3" s="9" t="s">
        <v>234</v>
      </c>
      <c r="D3" s="9" t="s">
        <v>54</v>
      </c>
      <c r="E3" s="10" t="s">
        <v>55</v>
      </c>
    </row>
    <row r="4" spans="1:5" x14ac:dyDescent="0.15">
      <c r="A4" s="237">
        <v>1</v>
      </c>
      <c r="B4" s="25" t="s">
        <v>56</v>
      </c>
      <c r="C4" s="26" t="s">
        <v>235</v>
      </c>
      <c r="D4" s="25" t="s">
        <v>57</v>
      </c>
      <c r="E4" s="27" t="s">
        <v>58</v>
      </c>
    </row>
    <row r="5" spans="1:5" x14ac:dyDescent="0.15">
      <c r="A5" s="237">
        <v>2</v>
      </c>
      <c r="B5" s="25" t="s">
        <v>59</v>
      </c>
      <c r="C5" s="26" t="s">
        <v>236</v>
      </c>
      <c r="D5" s="25" t="s">
        <v>60</v>
      </c>
      <c r="E5" s="27" t="s">
        <v>58</v>
      </c>
    </row>
    <row r="6" spans="1:5" ht="24" x14ac:dyDescent="0.15">
      <c r="A6" s="237">
        <v>3</v>
      </c>
      <c r="B6" s="25" t="s">
        <v>61</v>
      </c>
      <c r="C6" s="26" t="s">
        <v>920</v>
      </c>
      <c r="D6" s="25" t="s">
        <v>62</v>
      </c>
      <c r="E6" s="27" t="s">
        <v>63</v>
      </c>
    </row>
    <row r="7" spans="1:5" ht="48" x14ac:dyDescent="0.15">
      <c r="A7" s="237">
        <v>4</v>
      </c>
      <c r="B7" s="25" t="s">
        <v>64</v>
      </c>
      <c r="C7" s="26" t="s">
        <v>917</v>
      </c>
      <c r="D7" s="25" t="s">
        <v>916</v>
      </c>
      <c r="E7" s="27" t="s">
        <v>65</v>
      </c>
    </row>
    <row r="8" spans="1:5" ht="36" x14ac:dyDescent="0.15">
      <c r="A8" s="237">
        <v>5</v>
      </c>
      <c r="B8" s="25" t="s">
        <v>66</v>
      </c>
      <c r="C8" s="28" t="s">
        <v>237</v>
      </c>
      <c r="D8" s="25" t="s">
        <v>918</v>
      </c>
      <c r="E8" s="27" t="s">
        <v>67</v>
      </c>
    </row>
    <row r="9" spans="1:5" x14ac:dyDescent="0.15">
      <c r="A9" s="237">
        <v>6</v>
      </c>
      <c r="B9" s="25" t="s">
        <v>68</v>
      </c>
      <c r="C9" s="26" t="s">
        <v>238</v>
      </c>
      <c r="D9" s="25" t="s">
        <v>919</v>
      </c>
      <c r="E9" s="27" t="s">
        <v>69</v>
      </c>
    </row>
    <row r="10" spans="1:5" ht="36" x14ac:dyDescent="0.15">
      <c r="A10" s="237">
        <v>7</v>
      </c>
      <c r="B10" s="25" t="s">
        <v>70</v>
      </c>
      <c r="C10" s="26" t="s">
        <v>239</v>
      </c>
      <c r="D10" s="25" t="s">
        <v>71</v>
      </c>
      <c r="E10" s="27" t="s">
        <v>72</v>
      </c>
    </row>
    <row r="11" spans="1:5" x14ac:dyDescent="0.15">
      <c r="A11" s="237">
        <v>8</v>
      </c>
      <c r="B11" s="25" t="s">
        <v>73</v>
      </c>
      <c r="C11" s="26" t="s">
        <v>240</v>
      </c>
      <c r="D11" s="25" t="s">
        <v>74</v>
      </c>
      <c r="E11" s="27" t="s">
        <v>75</v>
      </c>
    </row>
    <row r="12" spans="1:5" ht="24" x14ac:dyDescent="0.15">
      <c r="A12" s="237">
        <v>9</v>
      </c>
      <c r="B12" s="25" t="s">
        <v>76</v>
      </c>
      <c r="C12" s="26" t="s">
        <v>241</v>
      </c>
      <c r="D12" s="25" t="s">
        <v>77</v>
      </c>
      <c r="E12" s="27" t="s">
        <v>78</v>
      </c>
    </row>
    <row r="13" spans="1:5" x14ac:dyDescent="0.15">
      <c r="A13" s="237">
        <v>10</v>
      </c>
      <c r="B13" s="25" t="s">
        <v>79</v>
      </c>
      <c r="C13" s="26" t="s">
        <v>242</v>
      </c>
      <c r="D13" s="25" t="s">
        <v>80</v>
      </c>
      <c r="E13" s="27"/>
    </row>
    <row r="14" spans="1:5" x14ac:dyDescent="0.15">
      <c r="A14" s="237">
        <v>11</v>
      </c>
      <c r="B14" s="25" t="s">
        <v>81</v>
      </c>
      <c r="C14" s="26" t="s">
        <v>243</v>
      </c>
      <c r="D14" s="25" t="s">
        <v>82</v>
      </c>
      <c r="E14" s="27" t="s">
        <v>83</v>
      </c>
    </row>
    <row r="15" spans="1:5" x14ac:dyDescent="0.15">
      <c r="A15" s="237">
        <v>12</v>
      </c>
      <c r="B15" s="25" t="s">
        <v>84</v>
      </c>
      <c r="C15" s="26" t="s">
        <v>244</v>
      </c>
      <c r="D15" s="25" t="s">
        <v>85</v>
      </c>
      <c r="E15" s="27" t="s">
        <v>86</v>
      </c>
    </row>
    <row r="16" spans="1:5" ht="24" x14ac:dyDescent="0.15">
      <c r="A16" s="237">
        <v>13</v>
      </c>
      <c r="B16" s="25" t="s">
        <v>87</v>
      </c>
      <c r="C16" s="26" t="s">
        <v>245</v>
      </c>
      <c r="D16" s="25" t="s">
        <v>80</v>
      </c>
      <c r="E16" s="27"/>
    </row>
    <row r="17" spans="1:5" ht="24" x14ac:dyDescent="0.15">
      <c r="A17" s="237">
        <v>14</v>
      </c>
      <c r="B17" s="25" t="s">
        <v>88</v>
      </c>
      <c r="C17" s="26" t="s">
        <v>246</v>
      </c>
      <c r="D17" s="25" t="s">
        <v>85</v>
      </c>
      <c r="E17" s="27" t="s">
        <v>89</v>
      </c>
    </row>
    <row r="18" spans="1:5" ht="24" x14ac:dyDescent="0.15">
      <c r="A18" s="237">
        <v>15</v>
      </c>
      <c r="B18" s="25" t="s">
        <v>90</v>
      </c>
      <c r="C18" s="25" t="s">
        <v>247</v>
      </c>
      <c r="D18" s="25" t="s">
        <v>91</v>
      </c>
      <c r="E18" s="27" t="s">
        <v>86</v>
      </c>
    </row>
    <row r="19" spans="1:5" ht="24.75" thickBot="1" x14ac:dyDescent="0.2">
      <c r="A19" s="238">
        <v>16</v>
      </c>
      <c r="B19" s="29" t="s">
        <v>92</v>
      </c>
      <c r="C19" s="29" t="s">
        <v>248</v>
      </c>
      <c r="D19" s="29" t="s">
        <v>37</v>
      </c>
      <c r="E19" s="30" t="s">
        <v>93</v>
      </c>
    </row>
  </sheetData>
  <mergeCells count="1">
    <mergeCell ref="A2:E2"/>
  </mergeCells>
  <phoneticPr fontId="24" type="noConversion"/>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82"/>
  <sheetViews>
    <sheetView topLeftCell="C1" workbookViewId="0">
      <selection activeCell="AD2" sqref="AD2:AF2"/>
    </sheetView>
  </sheetViews>
  <sheetFormatPr defaultColWidth="9" defaultRowHeight="13.5" x14ac:dyDescent="0.15"/>
  <cols>
    <col min="1" max="1" width="6.75" style="1" customWidth="1"/>
    <col min="2" max="2" width="11.375" style="78" customWidth="1"/>
    <col min="3" max="3" width="17.125" style="79" customWidth="1"/>
    <col min="4" max="4" width="7.25" style="2" customWidth="1"/>
    <col min="5" max="6" width="3.875" style="2" customWidth="1"/>
    <col min="7" max="7" width="4.5" style="1" customWidth="1"/>
    <col min="8" max="15" width="3.875" style="1" customWidth="1"/>
    <col min="16" max="16" width="5.625" style="1" hidden="1" customWidth="1"/>
    <col min="17" max="17" width="3.25" style="1" hidden="1" customWidth="1"/>
    <col min="18" max="18" width="7" style="1" hidden="1" customWidth="1"/>
    <col min="19" max="19" width="5.5" style="1" hidden="1" customWidth="1"/>
    <col min="20" max="20" width="5" style="1" customWidth="1"/>
    <col min="21" max="21" width="9.625" style="1" customWidth="1"/>
    <col min="22" max="22" width="8.875" style="1" customWidth="1"/>
    <col min="23" max="23" width="11.25" style="1" customWidth="1"/>
    <col min="24" max="24" width="8" style="1" customWidth="1"/>
    <col min="25" max="25" width="9.875" style="1" customWidth="1"/>
    <col min="26" max="26" width="8.625" style="1" customWidth="1"/>
    <col min="27" max="27" width="10.75" style="1" customWidth="1"/>
    <col min="28" max="28" width="8.75" style="1" customWidth="1"/>
    <col min="29" max="30" width="7.125" style="1" customWidth="1"/>
    <col min="31" max="32" width="5.125" style="1" customWidth="1"/>
    <col min="33" max="33" width="6.625" style="1" customWidth="1"/>
    <col min="34" max="34" width="5.125" style="1" customWidth="1"/>
    <col min="35" max="37" width="7.5" style="1" customWidth="1"/>
    <col min="38" max="38" width="9" style="1" customWidth="1"/>
    <col min="39" max="39" width="5.125" style="1" customWidth="1"/>
    <col min="40" max="40" width="10.75" style="1" customWidth="1"/>
    <col min="41" max="41" width="8" style="81" customWidth="1"/>
    <col min="42" max="16384" width="9" style="1"/>
  </cols>
  <sheetData>
    <row r="1" spans="1:42" ht="15" customHeight="1" x14ac:dyDescent="0.15">
      <c r="A1" s="637" t="s">
        <v>431</v>
      </c>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7"/>
      <c r="AO1" s="637"/>
    </row>
    <row r="2" spans="1:42" ht="12.75" customHeight="1" thickBot="1" x14ac:dyDescent="0.2">
      <c r="S2" s="1" t="s">
        <v>175</v>
      </c>
      <c r="AD2" s="638">
        <f>AN42+AN48+AN58+AN63+AN73+AN78</f>
        <v>1410.2106349999999</v>
      </c>
      <c r="AE2" s="638"/>
      <c r="AF2" s="638"/>
      <c r="AG2" s="80"/>
      <c r="AH2" s="80"/>
      <c r="AI2" s="80"/>
      <c r="AJ2" s="80"/>
      <c r="AK2" s="80"/>
      <c r="AL2" s="80"/>
      <c r="AM2" s="80"/>
    </row>
    <row r="3" spans="1:42" x14ac:dyDescent="0.15">
      <c r="A3" s="639" t="s">
        <v>432</v>
      </c>
      <c r="B3" s="640"/>
      <c r="C3" s="640"/>
      <c r="D3" s="643" t="s">
        <v>433</v>
      </c>
      <c r="E3" s="640" t="s">
        <v>176</v>
      </c>
      <c r="F3" s="640"/>
      <c r="G3" s="640"/>
      <c r="H3" s="640"/>
      <c r="I3" s="640"/>
      <c r="J3" s="640"/>
      <c r="K3" s="640"/>
      <c r="L3" s="640"/>
      <c r="M3" s="640"/>
      <c r="N3" s="640"/>
      <c r="O3" s="640"/>
      <c r="P3" s="640"/>
      <c r="Q3" s="640"/>
      <c r="R3" s="640"/>
      <c r="S3" s="640"/>
      <c r="T3" s="645"/>
      <c r="U3" s="646" t="s">
        <v>434</v>
      </c>
      <c r="V3" s="647"/>
      <c r="W3" s="647"/>
      <c r="X3" s="647"/>
      <c r="Y3" s="647"/>
      <c r="Z3" s="647"/>
      <c r="AA3" s="647"/>
      <c r="AB3" s="647"/>
      <c r="AC3" s="647"/>
      <c r="AD3" s="647"/>
      <c r="AE3" s="647"/>
      <c r="AF3" s="647"/>
      <c r="AG3" s="647"/>
      <c r="AH3" s="647"/>
      <c r="AI3" s="647"/>
      <c r="AJ3" s="647"/>
      <c r="AK3" s="647"/>
      <c r="AL3" s="647"/>
      <c r="AM3" s="647"/>
      <c r="AN3" s="647"/>
      <c r="AO3" s="647"/>
      <c r="AP3" s="652"/>
    </row>
    <row r="4" spans="1:42" ht="26.25" customHeight="1" x14ac:dyDescent="0.15">
      <c r="A4" s="641"/>
      <c r="B4" s="642"/>
      <c r="C4" s="642"/>
      <c r="D4" s="644"/>
      <c r="E4" s="642" t="s">
        <v>435</v>
      </c>
      <c r="F4" s="642"/>
      <c r="G4" s="642"/>
      <c r="H4" s="655" t="s">
        <v>436</v>
      </c>
      <c r="I4" s="656"/>
      <c r="J4" s="656"/>
      <c r="K4" s="656"/>
      <c r="L4" s="642" t="s">
        <v>437</v>
      </c>
      <c r="M4" s="642"/>
      <c r="N4" s="642"/>
      <c r="O4" s="642"/>
      <c r="P4" s="642" t="s">
        <v>255</v>
      </c>
      <c r="Q4" s="642"/>
      <c r="R4" s="642"/>
      <c r="S4" s="642"/>
      <c r="T4" s="657" t="s">
        <v>124</v>
      </c>
      <c r="U4" s="648"/>
      <c r="V4" s="649"/>
      <c r="W4" s="649"/>
      <c r="X4" s="649"/>
      <c r="Y4" s="649"/>
      <c r="Z4" s="649"/>
      <c r="AA4" s="649"/>
      <c r="AB4" s="649"/>
      <c r="AC4" s="649"/>
      <c r="AD4" s="649"/>
      <c r="AE4" s="649"/>
      <c r="AF4" s="649"/>
      <c r="AG4" s="649"/>
      <c r="AH4" s="649"/>
      <c r="AI4" s="649"/>
      <c r="AJ4" s="649"/>
      <c r="AK4" s="649"/>
      <c r="AL4" s="649"/>
      <c r="AM4" s="649"/>
      <c r="AN4" s="649"/>
      <c r="AO4" s="649"/>
      <c r="AP4" s="653"/>
    </row>
    <row r="5" spans="1:42" ht="9" customHeight="1" x14ac:dyDescent="0.15">
      <c r="A5" s="641"/>
      <c r="B5" s="642"/>
      <c r="C5" s="642"/>
      <c r="D5" s="644"/>
      <c r="E5" s="180" t="s">
        <v>181</v>
      </c>
      <c r="F5" s="180" t="s">
        <v>182</v>
      </c>
      <c r="G5" s="658" t="s">
        <v>177</v>
      </c>
      <c r="H5" s="180" t="s">
        <v>181</v>
      </c>
      <c r="I5" s="180" t="s">
        <v>182</v>
      </c>
      <c r="J5" s="180" t="s">
        <v>183</v>
      </c>
      <c r="K5" s="658" t="s">
        <v>177</v>
      </c>
      <c r="L5" s="180" t="s">
        <v>181</v>
      </c>
      <c r="M5" s="180" t="s">
        <v>182</v>
      </c>
      <c r="N5" s="180" t="s">
        <v>183</v>
      </c>
      <c r="O5" s="658" t="s">
        <v>177</v>
      </c>
      <c r="P5" s="180" t="s">
        <v>181</v>
      </c>
      <c r="Q5" s="180" t="s">
        <v>182</v>
      </c>
      <c r="R5" s="180" t="s">
        <v>183</v>
      </c>
      <c r="S5" s="658" t="s">
        <v>177</v>
      </c>
      <c r="T5" s="657"/>
      <c r="U5" s="648"/>
      <c r="V5" s="649"/>
      <c r="W5" s="649"/>
      <c r="X5" s="649"/>
      <c r="Y5" s="649"/>
      <c r="Z5" s="649"/>
      <c r="AA5" s="649"/>
      <c r="AB5" s="649"/>
      <c r="AC5" s="649"/>
      <c r="AD5" s="649"/>
      <c r="AE5" s="649"/>
      <c r="AF5" s="649"/>
      <c r="AG5" s="649"/>
      <c r="AH5" s="649"/>
      <c r="AI5" s="649"/>
      <c r="AJ5" s="649"/>
      <c r="AK5" s="649"/>
      <c r="AL5" s="649"/>
      <c r="AM5" s="649"/>
      <c r="AN5" s="649"/>
      <c r="AO5" s="649"/>
      <c r="AP5" s="654"/>
    </row>
    <row r="6" spans="1:42" ht="15" customHeight="1" x14ac:dyDescent="0.15">
      <c r="A6" s="641"/>
      <c r="B6" s="642"/>
      <c r="C6" s="642"/>
      <c r="D6" s="644"/>
      <c r="E6" s="180" t="s">
        <v>14</v>
      </c>
      <c r="F6" s="180" t="s">
        <v>14</v>
      </c>
      <c r="G6" s="658"/>
      <c r="H6" s="180" t="s">
        <v>14</v>
      </c>
      <c r="I6" s="180" t="s">
        <v>14</v>
      </c>
      <c r="J6" s="180" t="s">
        <v>14</v>
      </c>
      <c r="K6" s="658"/>
      <c r="L6" s="180" t="s">
        <v>14</v>
      </c>
      <c r="M6" s="180" t="s">
        <v>14</v>
      </c>
      <c r="N6" s="180" t="s">
        <v>14</v>
      </c>
      <c r="O6" s="658"/>
      <c r="P6" s="180" t="s">
        <v>14</v>
      </c>
      <c r="Q6" s="180" t="s">
        <v>14</v>
      </c>
      <c r="R6" s="180" t="s">
        <v>14</v>
      </c>
      <c r="S6" s="658"/>
      <c r="T6" s="657"/>
      <c r="U6" s="650" t="s">
        <v>438</v>
      </c>
      <c r="V6" s="651"/>
      <c r="W6" s="651"/>
      <c r="X6" s="651"/>
      <c r="Y6" s="651"/>
      <c r="Z6" s="651"/>
      <c r="AA6" s="651"/>
      <c r="AB6" s="651"/>
      <c r="AC6" s="651"/>
      <c r="AD6" s="651"/>
      <c r="AE6" s="651"/>
      <c r="AF6" s="651"/>
      <c r="AG6" s="651"/>
      <c r="AH6" s="651"/>
      <c r="AI6" s="651"/>
      <c r="AJ6" s="651"/>
      <c r="AK6" s="651"/>
      <c r="AL6" s="651"/>
      <c r="AM6" s="651"/>
      <c r="AN6" s="651"/>
      <c r="AO6" s="651"/>
      <c r="AP6" s="82"/>
    </row>
    <row r="7" spans="1:42" ht="19.5" customHeight="1" x14ac:dyDescent="0.15">
      <c r="A7" s="83" t="s">
        <v>439</v>
      </c>
      <c r="B7" s="84" t="s">
        <v>440</v>
      </c>
      <c r="C7" s="84" t="s">
        <v>441</v>
      </c>
      <c r="D7" s="84" t="s">
        <v>259</v>
      </c>
      <c r="E7" s="85">
        <f>E42+E48+E58+E63+E73+E78</f>
        <v>500</v>
      </c>
      <c r="F7" s="85">
        <f t="shared" ref="F7:S7" si="0">F42+F48+F58+F63+F73+F78</f>
        <v>500</v>
      </c>
      <c r="G7" s="85">
        <f t="shared" si="0"/>
        <v>1000</v>
      </c>
      <c r="H7" s="85">
        <f t="shared" si="0"/>
        <v>0</v>
      </c>
      <c r="I7" s="85">
        <f t="shared" si="0"/>
        <v>150</v>
      </c>
      <c r="J7" s="85">
        <f t="shared" si="0"/>
        <v>250</v>
      </c>
      <c r="K7" s="85">
        <f t="shared" si="0"/>
        <v>400</v>
      </c>
      <c r="L7" s="85">
        <f t="shared" si="0"/>
        <v>0</v>
      </c>
      <c r="M7" s="85">
        <f t="shared" si="0"/>
        <v>46</v>
      </c>
      <c r="N7" s="85">
        <f t="shared" si="0"/>
        <v>4</v>
      </c>
      <c r="O7" s="85">
        <f t="shared" si="0"/>
        <v>50</v>
      </c>
      <c r="P7" s="85">
        <f t="shared" si="0"/>
        <v>0</v>
      </c>
      <c r="Q7" s="85">
        <f t="shared" si="0"/>
        <v>0</v>
      </c>
      <c r="R7" s="85">
        <f t="shared" si="0"/>
        <v>0</v>
      </c>
      <c r="S7" s="85">
        <f t="shared" si="0"/>
        <v>0</v>
      </c>
      <c r="T7" s="86">
        <f>SUM(S7,O7,K7,G7)</f>
        <v>1450</v>
      </c>
      <c r="U7" s="87">
        <v>1</v>
      </c>
      <c r="V7" s="88">
        <v>2</v>
      </c>
      <c r="W7" s="88">
        <v>3</v>
      </c>
      <c r="X7" s="88">
        <v>4</v>
      </c>
      <c r="Y7" s="88">
        <v>5</v>
      </c>
      <c r="Z7" s="88">
        <v>6</v>
      </c>
      <c r="AA7" s="88">
        <v>7</v>
      </c>
      <c r="AB7" s="88">
        <v>8</v>
      </c>
      <c r="AC7" s="88">
        <v>9</v>
      </c>
      <c r="AD7" s="88">
        <v>10</v>
      </c>
      <c r="AE7" s="88">
        <v>11</v>
      </c>
      <c r="AF7" s="88">
        <v>12</v>
      </c>
      <c r="AG7" s="88">
        <v>13</v>
      </c>
      <c r="AH7" s="88">
        <v>14</v>
      </c>
      <c r="AI7" s="88">
        <v>15</v>
      </c>
      <c r="AJ7" s="88">
        <v>16</v>
      </c>
      <c r="AK7" s="88">
        <v>17</v>
      </c>
      <c r="AL7" s="88">
        <v>18</v>
      </c>
      <c r="AM7" s="88"/>
      <c r="AN7" s="89" t="s">
        <v>442</v>
      </c>
      <c r="AO7" s="90" t="s">
        <v>443</v>
      </c>
      <c r="AP7" s="91" t="s">
        <v>444</v>
      </c>
    </row>
    <row r="8" spans="1:42" ht="22.5" x14ac:dyDescent="0.15">
      <c r="A8" s="659" t="s">
        <v>445</v>
      </c>
      <c r="B8" s="661" t="s">
        <v>446</v>
      </c>
      <c r="C8" s="92" t="s">
        <v>447</v>
      </c>
      <c r="D8" s="93">
        <v>1101</v>
      </c>
      <c r="E8" s="94"/>
      <c r="F8" s="94">
        <v>2</v>
      </c>
      <c r="G8" s="95">
        <f t="shared" ref="G8:G72" si="1">SUM(E8:F8)</f>
        <v>2</v>
      </c>
      <c r="H8" s="94"/>
      <c r="I8" s="94"/>
      <c r="J8" s="94">
        <v>2</v>
      </c>
      <c r="K8" s="95">
        <f t="shared" ref="K8:K63" si="2">SUM(H8:J8)</f>
        <v>2</v>
      </c>
      <c r="L8" s="94"/>
      <c r="M8" s="94"/>
      <c r="N8" s="94"/>
      <c r="O8" s="95">
        <f t="shared" ref="O8:O72" si="3">SUM(L8:N8)</f>
        <v>0</v>
      </c>
      <c r="P8" s="94"/>
      <c r="Q8" s="94"/>
      <c r="R8" s="94"/>
      <c r="S8" s="95">
        <f t="shared" ref="S8:S72" si="4">SUM(P8:R8)</f>
        <v>0</v>
      </c>
      <c r="T8" s="96">
        <f t="shared" ref="T8:T63" si="5">SUM(S8,O8,K8,G8)</f>
        <v>4</v>
      </c>
      <c r="U8" s="97">
        <v>0.32</v>
      </c>
      <c r="V8" s="98">
        <v>0.91200000000000003</v>
      </c>
      <c r="W8" s="98">
        <v>1.6113999999999999</v>
      </c>
      <c r="X8" s="99">
        <v>0.1913</v>
      </c>
      <c r="Y8" s="100"/>
      <c r="Z8" s="100"/>
      <c r="AA8" s="101"/>
      <c r="AB8" s="101"/>
      <c r="AC8" s="101"/>
      <c r="AD8" s="101"/>
      <c r="AE8" s="101"/>
      <c r="AF8" s="101"/>
      <c r="AG8" s="101"/>
      <c r="AH8" s="101"/>
      <c r="AI8" s="101"/>
      <c r="AJ8" s="101"/>
      <c r="AK8" s="101"/>
      <c r="AL8" s="101"/>
      <c r="AM8" s="101"/>
      <c r="AN8" s="101">
        <f>SUM(U8:AM8)</f>
        <v>3.0347</v>
      </c>
      <c r="AO8" s="102">
        <f t="shared" ref="AO8:AO60" si="6">IF(T8=0,0,AN8/T8*100)</f>
        <v>75.867499999999993</v>
      </c>
      <c r="AP8" s="91">
        <f>T8-AN8</f>
        <v>0.96530000000000005</v>
      </c>
    </row>
    <row r="9" spans="1:42" x14ac:dyDescent="0.15">
      <c r="A9" s="659"/>
      <c r="B9" s="661"/>
      <c r="C9" s="92" t="s">
        <v>448</v>
      </c>
      <c r="D9" s="93">
        <v>1102</v>
      </c>
      <c r="E9" s="94"/>
      <c r="F9" s="94">
        <v>5</v>
      </c>
      <c r="G9" s="95">
        <f t="shared" si="1"/>
        <v>5</v>
      </c>
      <c r="H9" s="94"/>
      <c r="I9" s="94"/>
      <c r="J9" s="94">
        <v>5</v>
      </c>
      <c r="K9" s="95">
        <f t="shared" si="2"/>
        <v>5</v>
      </c>
      <c r="L9" s="94"/>
      <c r="M9" s="94"/>
      <c r="N9" s="94"/>
      <c r="O9" s="95">
        <f t="shared" si="3"/>
        <v>0</v>
      </c>
      <c r="P9" s="94"/>
      <c r="Q9" s="94"/>
      <c r="R9" s="94"/>
      <c r="S9" s="95">
        <f t="shared" si="4"/>
        <v>0</v>
      </c>
      <c r="T9" s="103">
        <f t="shared" si="5"/>
        <v>10</v>
      </c>
      <c r="U9" s="104">
        <v>1.68</v>
      </c>
      <c r="V9" s="105">
        <v>3.06</v>
      </c>
      <c r="W9" s="105">
        <f>0.4726+0.0986</f>
        <v>0.57120000000000004</v>
      </c>
      <c r="X9" s="105">
        <v>4.6539999999999999</v>
      </c>
      <c r="Y9" s="105">
        <v>-0.35260000000000002</v>
      </c>
      <c r="Z9" s="100"/>
      <c r="AA9" s="101"/>
      <c r="AB9" s="101"/>
      <c r="AC9" s="101"/>
      <c r="AD9" s="101"/>
      <c r="AE9" s="101"/>
      <c r="AF9" s="101"/>
      <c r="AG9" s="101"/>
      <c r="AH9" s="101"/>
      <c r="AI9" s="101"/>
      <c r="AJ9" s="101"/>
      <c r="AK9" s="101"/>
      <c r="AL9" s="101"/>
      <c r="AM9" s="101"/>
      <c r="AN9" s="101">
        <f t="shared" ref="AN9:AN41" si="7">SUM(U9:AM9)</f>
        <v>9.6125999999999987</v>
      </c>
      <c r="AO9" s="102">
        <f t="shared" si="6"/>
        <v>96.125999999999991</v>
      </c>
      <c r="AP9" s="91">
        <f t="shared" ref="AP9:AP72" si="8">T9-AN9</f>
        <v>0.3874000000000013</v>
      </c>
    </row>
    <row r="10" spans="1:42" ht="22.5" customHeight="1" x14ac:dyDescent="0.15">
      <c r="A10" s="659"/>
      <c r="B10" s="661" t="s">
        <v>449</v>
      </c>
      <c r="C10" s="92" t="s">
        <v>450</v>
      </c>
      <c r="D10" s="93">
        <v>1201</v>
      </c>
      <c r="E10" s="94"/>
      <c r="F10" s="94">
        <v>1</v>
      </c>
      <c r="G10" s="95">
        <f t="shared" si="1"/>
        <v>1</v>
      </c>
      <c r="H10" s="94"/>
      <c r="I10" s="94"/>
      <c r="J10" s="94">
        <v>1</v>
      </c>
      <c r="K10" s="95">
        <f t="shared" si="2"/>
        <v>1</v>
      </c>
      <c r="L10" s="94"/>
      <c r="M10" s="94"/>
      <c r="N10" s="94"/>
      <c r="O10" s="95">
        <f t="shared" si="3"/>
        <v>0</v>
      </c>
      <c r="P10" s="94"/>
      <c r="Q10" s="94"/>
      <c r="R10" s="94"/>
      <c r="S10" s="95">
        <f t="shared" si="4"/>
        <v>0</v>
      </c>
      <c r="T10" s="96">
        <f t="shared" si="5"/>
        <v>2</v>
      </c>
      <c r="U10" s="106">
        <v>0.25</v>
      </c>
      <c r="V10" s="105">
        <v>0.25</v>
      </c>
      <c r="W10" s="107">
        <v>4.4999999999999998E-2</v>
      </c>
      <c r="X10" s="105">
        <v>4.8000000000000001E-2</v>
      </c>
      <c r="Y10" s="105">
        <v>0.59830000000000005</v>
      </c>
      <c r="Z10" s="108">
        <v>0.80869999999999997</v>
      </c>
      <c r="AA10" s="109"/>
      <c r="AB10" s="109"/>
      <c r="AC10" s="101"/>
      <c r="AD10" s="101"/>
      <c r="AE10" s="101"/>
      <c r="AF10" s="101"/>
      <c r="AG10" s="101"/>
      <c r="AH10" s="101"/>
      <c r="AI10" s="101"/>
      <c r="AJ10" s="101"/>
      <c r="AK10" s="101"/>
      <c r="AL10" s="101"/>
      <c r="AM10" s="101"/>
      <c r="AN10" s="101">
        <f t="shared" si="7"/>
        <v>2</v>
      </c>
      <c r="AO10" s="102">
        <f t="shared" si="6"/>
        <v>100</v>
      </c>
      <c r="AP10" s="91">
        <f t="shared" si="8"/>
        <v>0</v>
      </c>
    </row>
    <row r="11" spans="1:42" ht="20.25" customHeight="1" x14ac:dyDescent="0.15">
      <c r="A11" s="659"/>
      <c r="B11" s="661"/>
      <c r="C11" s="92" t="s">
        <v>451</v>
      </c>
      <c r="D11" s="93">
        <v>1202</v>
      </c>
      <c r="E11" s="94"/>
      <c r="F11" s="94">
        <v>2</v>
      </c>
      <c r="G11" s="95">
        <f t="shared" si="1"/>
        <v>2</v>
      </c>
      <c r="H11" s="94"/>
      <c r="I11" s="94"/>
      <c r="J11" s="94">
        <v>2</v>
      </c>
      <c r="K11" s="95">
        <f t="shared" si="2"/>
        <v>2</v>
      </c>
      <c r="L11" s="94"/>
      <c r="M11" s="94"/>
      <c r="N11" s="94"/>
      <c r="O11" s="95">
        <f t="shared" si="3"/>
        <v>0</v>
      </c>
      <c r="P11" s="94"/>
      <c r="Q11" s="94"/>
      <c r="R11" s="94"/>
      <c r="S11" s="95">
        <f t="shared" si="4"/>
        <v>0</v>
      </c>
      <c r="T11" s="96">
        <f t="shared" si="5"/>
        <v>4</v>
      </c>
      <c r="U11" s="110">
        <v>4</v>
      </c>
      <c r="V11" s="100"/>
      <c r="W11" s="100"/>
      <c r="X11" s="100"/>
      <c r="Y11" s="100"/>
      <c r="Z11" s="100"/>
      <c r="AA11" s="101"/>
      <c r="AB11" s="101"/>
      <c r="AC11" s="101"/>
      <c r="AD11" s="101"/>
      <c r="AE11" s="101"/>
      <c r="AF11" s="101"/>
      <c r="AG11" s="101"/>
      <c r="AH11" s="101"/>
      <c r="AI11" s="101"/>
      <c r="AJ11" s="101"/>
      <c r="AK11" s="101"/>
      <c r="AL11" s="101"/>
      <c r="AM11" s="101"/>
      <c r="AN11" s="101">
        <f t="shared" si="7"/>
        <v>4</v>
      </c>
      <c r="AO11" s="102">
        <f t="shared" si="6"/>
        <v>100</v>
      </c>
      <c r="AP11" s="91">
        <f t="shared" si="8"/>
        <v>0</v>
      </c>
    </row>
    <row r="12" spans="1:42" ht="33.75" x14ac:dyDescent="0.15">
      <c r="A12" s="659"/>
      <c r="B12" s="661" t="s">
        <v>267</v>
      </c>
      <c r="C12" s="111" t="s">
        <v>452</v>
      </c>
      <c r="D12" s="112">
        <v>1301</v>
      </c>
      <c r="E12" s="113"/>
      <c r="F12" s="113">
        <v>95</v>
      </c>
      <c r="G12" s="95">
        <f t="shared" si="1"/>
        <v>95</v>
      </c>
      <c r="H12" s="113"/>
      <c r="I12" s="113"/>
      <c r="J12" s="113"/>
      <c r="K12" s="95">
        <f t="shared" si="2"/>
        <v>0</v>
      </c>
      <c r="L12" s="113"/>
      <c r="M12" s="113"/>
      <c r="N12" s="113"/>
      <c r="O12" s="95">
        <f t="shared" si="3"/>
        <v>0</v>
      </c>
      <c r="P12" s="113"/>
      <c r="Q12" s="113"/>
      <c r="R12" s="113"/>
      <c r="S12" s="95">
        <f t="shared" si="4"/>
        <v>0</v>
      </c>
      <c r="T12" s="96">
        <f t="shared" si="5"/>
        <v>95</v>
      </c>
      <c r="U12" s="106">
        <v>84.524825000000007</v>
      </c>
      <c r="V12" s="105">
        <v>4.4486749999999997</v>
      </c>
      <c r="W12" s="100"/>
      <c r="X12" s="100"/>
      <c r="Y12" s="100" t="s">
        <v>453</v>
      </c>
      <c r="Z12" s="100"/>
      <c r="AA12" s="101"/>
      <c r="AB12" s="101"/>
      <c r="AC12" s="101"/>
      <c r="AD12" s="101"/>
      <c r="AE12" s="101"/>
      <c r="AF12" s="101"/>
      <c r="AG12" s="101"/>
      <c r="AH12" s="101"/>
      <c r="AI12" s="101"/>
      <c r="AJ12" s="101"/>
      <c r="AK12" s="101"/>
      <c r="AL12" s="101"/>
      <c r="AM12" s="101"/>
      <c r="AN12" s="101">
        <f t="shared" si="7"/>
        <v>88.973500000000001</v>
      </c>
      <c r="AO12" s="102">
        <f t="shared" si="6"/>
        <v>93.656315789473695</v>
      </c>
      <c r="AP12" s="91">
        <f t="shared" si="8"/>
        <v>6.0264999999999986</v>
      </c>
    </row>
    <row r="13" spans="1:42" x14ac:dyDescent="0.15">
      <c r="A13" s="659"/>
      <c r="B13" s="661"/>
      <c r="C13" s="111" t="s">
        <v>454</v>
      </c>
      <c r="D13" s="112">
        <v>1302</v>
      </c>
      <c r="E13" s="113">
        <v>40</v>
      </c>
      <c r="F13" s="113"/>
      <c r="G13" s="95">
        <f t="shared" si="1"/>
        <v>40</v>
      </c>
      <c r="H13" s="113"/>
      <c r="I13" s="113"/>
      <c r="J13" s="113"/>
      <c r="K13" s="95">
        <f t="shared" si="2"/>
        <v>0</v>
      </c>
      <c r="L13" s="113"/>
      <c r="M13" s="113"/>
      <c r="N13" s="113"/>
      <c r="O13" s="95">
        <f t="shared" si="3"/>
        <v>0</v>
      </c>
      <c r="P13" s="113"/>
      <c r="Q13" s="113"/>
      <c r="R13" s="113"/>
      <c r="S13" s="95">
        <f t="shared" si="4"/>
        <v>0</v>
      </c>
      <c r="T13" s="96">
        <f t="shared" si="5"/>
        <v>40</v>
      </c>
      <c r="U13" s="106">
        <v>39.701999999999998</v>
      </c>
      <c r="V13" s="100"/>
      <c r="W13" s="100"/>
      <c r="X13" s="100"/>
      <c r="Y13" s="100"/>
      <c r="Z13" s="100"/>
      <c r="AA13" s="101"/>
      <c r="AB13" s="101"/>
      <c r="AC13" s="101"/>
      <c r="AD13" s="101"/>
      <c r="AE13" s="101"/>
      <c r="AF13" s="101"/>
      <c r="AG13" s="101"/>
      <c r="AH13" s="101"/>
      <c r="AI13" s="101"/>
      <c r="AJ13" s="101"/>
      <c r="AK13" s="101"/>
      <c r="AL13" s="101"/>
      <c r="AM13" s="101"/>
      <c r="AN13" s="101">
        <f t="shared" si="7"/>
        <v>39.701999999999998</v>
      </c>
      <c r="AO13" s="102">
        <f t="shared" si="6"/>
        <v>99.254999999999995</v>
      </c>
      <c r="AP13" s="91">
        <f t="shared" si="8"/>
        <v>0.29800000000000182</v>
      </c>
    </row>
    <row r="14" spans="1:42" ht="22.5" x14ac:dyDescent="0.15">
      <c r="A14" s="659"/>
      <c r="B14" s="661"/>
      <c r="C14" s="111" t="s">
        <v>455</v>
      </c>
      <c r="D14" s="112">
        <v>1303</v>
      </c>
      <c r="E14" s="113"/>
      <c r="F14" s="113"/>
      <c r="G14" s="95">
        <f t="shared" si="1"/>
        <v>0</v>
      </c>
      <c r="H14" s="113"/>
      <c r="I14" s="113"/>
      <c r="J14" s="113">
        <v>40</v>
      </c>
      <c r="K14" s="95">
        <f t="shared" si="2"/>
        <v>40</v>
      </c>
      <c r="L14" s="113"/>
      <c r="M14" s="113"/>
      <c r="N14" s="113"/>
      <c r="O14" s="95">
        <f t="shared" si="3"/>
        <v>0</v>
      </c>
      <c r="P14" s="113"/>
      <c r="Q14" s="113"/>
      <c r="R14" s="113"/>
      <c r="S14" s="95">
        <f t="shared" si="4"/>
        <v>0</v>
      </c>
      <c r="T14" s="96">
        <f t="shared" si="5"/>
        <v>40</v>
      </c>
      <c r="U14" s="114">
        <v>28.026499999999999</v>
      </c>
      <c r="V14" s="98">
        <v>1.4750000000000001</v>
      </c>
      <c r="W14" s="98">
        <v>3.3679999999999999</v>
      </c>
      <c r="X14" s="101"/>
      <c r="Y14" s="101"/>
      <c r="Z14" s="101"/>
      <c r="AA14" s="101"/>
      <c r="AB14" s="101"/>
      <c r="AC14" s="101"/>
      <c r="AD14" s="101"/>
      <c r="AE14" s="101"/>
      <c r="AF14" s="101"/>
      <c r="AG14" s="101"/>
      <c r="AH14" s="101"/>
      <c r="AI14" s="101"/>
      <c r="AJ14" s="101"/>
      <c r="AK14" s="101"/>
      <c r="AL14" s="101"/>
      <c r="AM14" s="101"/>
      <c r="AN14" s="101">
        <f t="shared" si="7"/>
        <v>32.869500000000002</v>
      </c>
      <c r="AO14" s="102">
        <f t="shared" si="6"/>
        <v>82.173749999999998</v>
      </c>
      <c r="AP14" s="91">
        <f t="shared" si="8"/>
        <v>7.1304999999999978</v>
      </c>
    </row>
    <row r="15" spans="1:42" ht="22.5" x14ac:dyDescent="0.15">
      <c r="A15" s="659"/>
      <c r="B15" s="661"/>
      <c r="C15" s="111" t="s">
        <v>456</v>
      </c>
      <c r="D15" s="112">
        <v>1304</v>
      </c>
      <c r="E15" s="113">
        <v>80</v>
      </c>
      <c r="F15" s="113"/>
      <c r="G15" s="95">
        <f t="shared" si="1"/>
        <v>80</v>
      </c>
      <c r="H15" s="113"/>
      <c r="I15" s="113"/>
      <c r="J15" s="113"/>
      <c r="K15" s="95">
        <f t="shared" si="2"/>
        <v>0</v>
      </c>
      <c r="L15" s="113"/>
      <c r="M15" s="113"/>
      <c r="N15" s="113"/>
      <c r="O15" s="95">
        <f t="shared" si="3"/>
        <v>0</v>
      </c>
      <c r="P15" s="113"/>
      <c r="Q15" s="113"/>
      <c r="R15" s="113"/>
      <c r="S15" s="95">
        <f t="shared" si="4"/>
        <v>0</v>
      </c>
      <c r="T15" s="115">
        <f t="shared" si="5"/>
        <v>80</v>
      </c>
      <c r="U15" s="106">
        <v>72.736750000000001</v>
      </c>
      <c r="V15" s="105">
        <v>7.2632500000000002</v>
      </c>
      <c r="W15" s="101"/>
      <c r="X15" s="101"/>
      <c r="Y15" s="101"/>
      <c r="Z15" s="101"/>
      <c r="AA15" s="101"/>
      <c r="AB15" s="101"/>
      <c r="AC15" s="101"/>
      <c r="AD15" s="101"/>
      <c r="AE15" s="101"/>
      <c r="AF15" s="101"/>
      <c r="AG15" s="101"/>
      <c r="AH15" s="101"/>
      <c r="AI15" s="101"/>
      <c r="AJ15" s="101"/>
      <c r="AK15" s="101"/>
      <c r="AL15" s="101"/>
      <c r="AM15" s="101"/>
      <c r="AN15" s="101">
        <f t="shared" si="7"/>
        <v>80</v>
      </c>
      <c r="AO15" s="102">
        <f t="shared" si="6"/>
        <v>100</v>
      </c>
      <c r="AP15" s="91">
        <f t="shared" si="8"/>
        <v>0</v>
      </c>
    </row>
    <row r="16" spans="1:42" ht="22.5" x14ac:dyDescent="0.15">
      <c r="A16" s="659"/>
      <c r="B16" s="661"/>
      <c r="C16" s="111" t="s">
        <v>457</v>
      </c>
      <c r="D16" s="112">
        <v>1305</v>
      </c>
      <c r="E16" s="113">
        <v>120</v>
      </c>
      <c r="F16" s="116"/>
      <c r="G16" s="95">
        <f t="shared" si="1"/>
        <v>120</v>
      </c>
      <c r="H16" s="113"/>
      <c r="I16" s="113"/>
      <c r="J16" s="113"/>
      <c r="K16" s="95">
        <f t="shared" si="2"/>
        <v>0</v>
      </c>
      <c r="L16" s="113"/>
      <c r="M16" s="113"/>
      <c r="N16" s="113"/>
      <c r="O16" s="95">
        <f t="shared" si="3"/>
        <v>0</v>
      </c>
      <c r="P16" s="113"/>
      <c r="Q16" s="113"/>
      <c r="R16" s="113"/>
      <c r="S16" s="95">
        <f t="shared" si="4"/>
        <v>0</v>
      </c>
      <c r="T16" s="115">
        <f t="shared" si="5"/>
        <v>120</v>
      </c>
      <c r="U16" s="106">
        <v>115.20650000000001</v>
      </c>
      <c r="V16" s="109">
        <v>3.4474999999999998</v>
      </c>
      <c r="W16" s="105">
        <v>2.6284999999999998</v>
      </c>
      <c r="X16" s="101"/>
      <c r="Y16" s="101"/>
      <c r="Z16" s="101"/>
      <c r="AA16" s="101"/>
      <c r="AB16" s="101"/>
      <c r="AC16" s="101"/>
      <c r="AD16" s="101"/>
      <c r="AE16" s="101"/>
      <c r="AF16" s="101"/>
      <c r="AG16" s="101"/>
      <c r="AH16" s="101"/>
      <c r="AI16" s="101"/>
      <c r="AJ16" s="101"/>
      <c r="AK16" s="101"/>
      <c r="AL16" s="101"/>
      <c r="AM16" s="101"/>
      <c r="AN16" s="101">
        <f t="shared" si="7"/>
        <v>121.28250000000001</v>
      </c>
      <c r="AO16" s="102">
        <f t="shared" si="6"/>
        <v>101.06875000000002</v>
      </c>
      <c r="AP16" s="91">
        <f t="shared" si="8"/>
        <v>-1.2825000000000131</v>
      </c>
    </row>
    <row r="17" spans="1:42" ht="16.5" customHeight="1" x14ac:dyDescent="0.15">
      <c r="A17" s="659"/>
      <c r="B17" s="661"/>
      <c r="C17" s="92" t="s">
        <v>458</v>
      </c>
      <c r="D17" s="112">
        <v>1306</v>
      </c>
      <c r="E17" s="94"/>
      <c r="F17" s="94"/>
      <c r="G17" s="95">
        <f t="shared" si="1"/>
        <v>0</v>
      </c>
      <c r="H17" s="94"/>
      <c r="I17" s="94">
        <v>43</v>
      </c>
      <c r="J17" s="94"/>
      <c r="K17" s="95">
        <f t="shared" si="2"/>
        <v>43</v>
      </c>
      <c r="L17" s="94"/>
      <c r="M17" s="94"/>
      <c r="N17" s="94"/>
      <c r="O17" s="95">
        <f t="shared" si="3"/>
        <v>0</v>
      </c>
      <c r="P17" s="94"/>
      <c r="Q17" s="94"/>
      <c r="R17" s="94"/>
      <c r="S17" s="95">
        <f t="shared" si="4"/>
        <v>0</v>
      </c>
      <c r="T17" s="96">
        <f t="shared" si="5"/>
        <v>43</v>
      </c>
      <c r="U17" s="114">
        <v>2.5</v>
      </c>
      <c r="V17" s="109">
        <v>17</v>
      </c>
      <c r="W17" s="109">
        <v>2</v>
      </c>
      <c r="X17" s="104">
        <v>2.46</v>
      </c>
      <c r="Y17" s="105">
        <v>19</v>
      </c>
      <c r="Z17" s="101"/>
      <c r="AA17" s="101"/>
      <c r="AB17" s="101"/>
      <c r="AC17" s="101"/>
      <c r="AD17" s="101"/>
      <c r="AE17" s="101"/>
      <c r="AF17" s="101"/>
      <c r="AG17" s="101"/>
      <c r="AH17" s="101"/>
      <c r="AI17" s="101"/>
      <c r="AJ17" s="101"/>
      <c r="AK17" s="101"/>
      <c r="AL17" s="101"/>
      <c r="AM17" s="101"/>
      <c r="AN17" s="101">
        <f t="shared" si="7"/>
        <v>42.96</v>
      </c>
      <c r="AO17" s="102">
        <f t="shared" si="6"/>
        <v>99.906976744186053</v>
      </c>
      <c r="AP17" s="91">
        <f t="shared" si="8"/>
        <v>3.9999999999999147E-2</v>
      </c>
    </row>
    <row r="18" spans="1:42" ht="16.5" customHeight="1" x14ac:dyDescent="0.15">
      <c r="A18" s="659"/>
      <c r="B18" s="661"/>
      <c r="C18" s="92" t="s">
        <v>459</v>
      </c>
      <c r="D18" s="112">
        <v>1307</v>
      </c>
      <c r="E18" s="117"/>
      <c r="F18" s="94">
        <v>1</v>
      </c>
      <c r="G18" s="95">
        <f t="shared" si="1"/>
        <v>1</v>
      </c>
      <c r="H18" s="94"/>
      <c r="I18" s="94"/>
      <c r="J18" s="94">
        <v>1</v>
      </c>
      <c r="K18" s="95">
        <f t="shared" si="2"/>
        <v>1</v>
      </c>
      <c r="L18" s="94"/>
      <c r="M18" s="94"/>
      <c r="N18" s="94"/>
      <c r="O18" s="95">
        <f t="shared" si="3"/>
        <v>0</v>
      </c>
      <c r="P18" s="94"/>
      <c r="Q18" s="94"/>
      <c r="R18" s="94"/>
      <c r="S18" s="95">
        <f t="shared" si="4"/>
        <v>0</v>
      </c>
      <c r="T18" s="96">
        <f t="shared" si="5"/>
        <v>2</v>
      </c>
      <c r="U18" s="114">
        <v>0.3</v>
      </c>
      <c r="V18" s="109">
        <v>1.7</v>
      </c>
      <c r="W18" s="101"/>
      <c r="X18" s="101"/>
      <c r="Y18" s="101"/>
      <c r="Z18" s="101"/>
      <c r="AA18" s="101"/>
      <c r="AB18" s="101"/>
      <c r="AC18" s="101"/>
      <c r="AD18" s="101"/>
      <c r="AE18" s="101"/>
      <c r="AF18" s="101"/>
      <c r="AG18" s="101"/>
      <c r="AH18" s="101"/>
      <c r="AI18" s="101"/>
      <c r="AJ18" s="101"/>
      <c r="AK18" s="101"/>
      <c r="AL18" s="101"/>
      <c r="AM18" s="101"/>
      <c r="AN18" s="101">
        <f t="shared" si="7"/>
        <v>2</v>
      </c>
      <c r="AO18" s="102">
        <f t="shared" si="6"/>
        <v>100</v>
      </c>
      <c r="AP18" s="91">
        <f t="shared" si="8"/>
        <v>0</v>
      </c>
    </row>
    <row r="19" spans="1:42" ht="16.5" customHeight="1" x14ac:dyDescent="0.15">
      <c r="A19" s="659"/>
      <c r="B19" s="661"/>
      <c r="C19" s="92" t="s">
        <v>460</v>
      </c>
      <c r="D19" s="112">
        <v>1308</v>
      </c>
      <c r="E19" s="117"/>
      <c r="F19" s="94">
        <v>2</v>
      </c>
      <c r="G19" s="95">
        <f t="shared" si="1"/>
        <v>2</v>
      </c>
      <c r="H19" s="94"/>
      <c r="I19" s="94"/>
      <c r="J19" s="94">
        <v>2</v>
      </c>
      <c r="K19" s="95">
        <f t="shared" si="2"/>
        <v>2</v>
      </c>
      <c r="L19" s="94"/>
      <c r="M19" s="94"/>
      <c r="N19" s="94"/>
      <c r="O19" s="95">
        <f t="shared" si="3"/>
        <v>0</v>
      </c>
      <c r="P19" s="94"/>
      <c r="Q19" s="94"/>
      <c r="R19" s="94"/>
      <c r="S19" s="95">
        <f t="shared" si="4"/>
        <v>0</v>
      </c>
      <c r="T19" s="96">
        <f t="shared" si="5"/>
        <v>4</v>
      </c>
      <c r="U19" s="114">
        <v>0.90659999999999996</v>
      </c>
      <c r="V19" s="109"/>
      <c r="W19" s="101"/>
      <c r="X19" s="101"/>
      <c r="Y19" s="101"/>
      <c r="Z19" s="101"/>
      <c r="AA19" s="101"/>
      <c r="AB19" s="101"/>
      <c r="AC19" s="101"/>
      <c r="AD19" s="101"/>
      <c r="AE19" s="101"/>
      <c r="AF19" s="101"/>
      <c r="AG19" s="101"/>
      <c r="AH19" s="101"/>
      <c r="AI19" s="101"/>
      <c r="AJ19" s="101"/>
      <c r="AK19" s="101"/>
      <c r="AL19" s="101"/>
      <c r="AM19" s="101"/>
      <c r="AN19" s="101">
        <f t="shared" si="7"/>
        <v>0.90659999999999996</v>
      </c>
      <c r="AO19" s="102">
        <f t="shared" si="6"/>
        <v>22.664999999999999</v>
      </c>
      <c r="AP19" s="91">
        <f t="shared" si="8"/>
        <v>3.0933999999999999</v>
      </c>
    </row>
    <row r="20" spans="1:42" ht="16.5" customHeight="1" x14ac:dyDescent="0.15">
      <c r="A20" s="659"/>
      <c r="B20" s="661"/>
      <c r="C20" s="118" t="s">
        <v>461</v>
      </c>
      <c r="D20" s="112">
        <v>1309</v>
      </c>
      <c r="E20" s="119"/>
      <c r="F20" s="119">
        <v>3</v>
      </c>
      <c r="G20" s="95">
        <f t="shared" si="1"/>
        <v>3</v>
      </c>
      <c r="H20" s="94"/>
      <c r="I20" s="94"/>
      <c r="J20" s="94"/>
      <c r="K20" s="95">
        <f t="shared" si="2"/>
        <v>0</v>
      </c>
      <c r="L20" s="94"/>
      <c r="M20" s="94"/>
      <c r="N20" s="94"/>
      <c r="O20" s="95">
        <f t="shared" si="3"/>
        <v>0</v>
      </c>
      <c r="P20" s="94"/>
      <c r="Q20" s="94"/>
      <c r="R20" s="94"/>
      <c r="S20" s="95">
        <f t="shared" si="4"/>
        <v>0</v>
      </c>
      <c r="T20" s="96">
        <f t="shared" si="5"/>
        <v>3</v>
      </c>
      <c r="U20" s="114">
        <v>6.3500000000000001E-2</v>
      </c>
      <c r="V20" s="109">
        <v>1.51088</v>
      </c>
      <c r="W20" s="109">
        <v>1.4256200000000001</v>
      </c>
      <c r="X20" s="100">
        <v>7.9519999999999993E-2</v>
      </c>
      <c r="Y20" s="101"/>
      <c r="Z20" s="101"/>
      <c r="AA20" s="101"/>
      <c r="AB20" s="101"/>
      <c r="AC20" s="101"/>
      <c r="AD20" s="101"/>
      <c r="AE20" s="101"/>
      <c r="AF20" s="101"/>
      <c r="AG20" s="101"/>
      <c r="AH20" s="101"/>
      <c r="AI20" s="101"/>
      <c r="AJ20" s="101"/>
      <c r="AK20" s="101"/>
      <c r="AL20" s="101"/>
      <c r="AM20" s="101"/>
      <c r="AN20" s="101">
        <f t="shared" si="7"/>
        <v>3.07952</v>
      </c>
      <c r="AO20" s="102">
        <f t="shared" si="6"/>
        <v>102.65066666666667</v>
      </c>
      <c r="AP20" s="91">
        <f t="shared" si="8"/>
        <v>-7.9520000000000035E-2</v>
      </c>
    </row>
    <row r="21" spans="1:42" ht="16.5" customHeight="1" x14ac:dyDescent="0.15">
      <c r="A21" s="659"/>
      <c r="B21" s="661"/>
      <c r="C21" s="118" t="s">
        <v>462</v>
      </c>
      <c r="D21" s="112">
        <v>1310</v>
      </c>
      <c r="E21" s="119"/>
      <c r="F21" s="119">
        <v>5</v>
      </c>
      <c r="G21" s="95">
        <f t="shared" si="1"/>
        <v>5</v>
      </c>
      <c r="H21" s="94"/>
      <c r="I21" s="94"/>
      <c r="J21" s="94"/>
      <c r="K21" s="95">
        <f t="shared" si="2"/>
        <v>0</v>
      </c>
      <c r="L21" s="94"/>
      <c r="M21" s="94"/>
      <c r="N21" s="94"/>
      <c r="O21" s="95">
        <f t="shared" si="3"/>
        <v>0</v>
      </c>
      <c r="P21" s="94"/>
      <c r="Q21" s="94"/>
      <c r="R21" s="94"/>
      <c r="S21" s="95">
        <f t="shared" si="4"/>
        <v>0</v>
      </c>
      <c r="T21" s="96">
        <f t="shared" si="5"/>
        <v>5</v>
      </c>
      <c r="U21" s="114">
        <v>6.3500000000000001E-2</v>
      </c>
      <c r="V21" s="109">
        <v>2.5178820000000002</v>
      </c>
      <c r="W21" s="109">
        <v>2.4186179999999999</v>
      </c>
      <c r="X21" s="100">
        <v>0.13253000000000001</v>
      </c>
      <c r="Y21" s="101"/>
      <c r="Z21" s="101"/>
      <c r="AA21" s="101"/>
      <c r="AB21" s="101"/>
      <c r="AC21" s="101"/>
      <c r="AD21" s="101"/>
      <c r="AE21" s="101"/>
      <c r="AF21" s="101"/>
      <c r="AG21" s="101"/>
      <c r="AH21" s="101"/>
      <c r="AI21" s="101"/>
      <c r="AJ21" s="101"/>
      <c r="AK21" s="101"/>
      <c r="AL21" s="101"/>
      <c r="AM21" s="101"/>
      <c r="AN21" s="101">
        <f t="shared" si="7"/>
        <v>5.13253</v>
      </c>
      <c r="AO21" s="102">
        <f t="shared" si="6"/>
        <v>102.6506</v>
      </c>
      <c r="AP21" s="91">
        <f t="shared" si="8"/>
        <v>-0.13253000000000004</v>
      </c>
    </row>
    <row r="22" spans="1:42" ht="16.5" customHeight="1" x14ac:dyDescent="0.15">
      <c r="A22" s="659"/>
      <c r="B22" s="661"/>
      <c r="C22" s="118" t="s">
        <v>463</v>
      </c>
      <c r="D22" s="112">
        <v>1311</v>
      </c>
      <c r="E22" s="119"/>
      <c r="F22" s="119">
        <v>7</v>
      </c>
      <c r="G22" s="95">
        <f t="shared" si="1"/>
        <v>7</v>
      </c>
      <c r="H22" s="94"/>
      <c r="I22" s="94"/>
      <c r="J22" s="94"/>
      <c r="K22" s="95">
        <f t="shared" si="2"/>
        <v>0</v>
      </c>
      <c r="L22" s="94"/>
      <c r="M22" s="94"/>
      <c r="N22" s="94"/>
      <c r="O22" s="95">
        <f t="shared" si="3"/>
        <v>0</v>
      </c>
      <c r="P22" s="94"/>
      <c r="Q22" s="94"/>
      <c r="R22" s="94"/>
      <c r="S22" s="95">
        <f t="shared" si="4"/>
        <v>0</v>
      </c>
      <c r="T22" s="96">
        <f t="shared" si="5"/>
        <v>7</v>
      </c>
      <c r="U22" s="114">
        <v>2.8</v>
      </c>
      <c r="V22" s="109">
        <v>6.3E-2</v>
      </c>
      <c r="W22" s="109">
        <v>3.5256379999999998</v>
      </c>
      <c r="X22" s="109">
        <f>0.611362+0.101</f>
        <v>0.71236199999999994</v>
      </c>
      <c r="Y22" s="101">
        <v>0.18554999999999999</v>
      </c>
      <c r="Z22" s="101"/>
      <c r="AA22" s="101"/>
      <c r="AB22" s="101"/>
      <c r="AC22" s="101"/>
      <c r="AD22" s="101"/>
      <c r="AE22" s="101"/>
      <c r="AF22" s="101"/>
      <c r="AG22" s="101"/>
      <c r="AH22" s="101"/>
      <c r="AI22" s="101"/>
      <c r="AJ22" s="101"/>
      <c r="AK22" s="101"/>
      <c r="AL22" s="101"/>
      <c r="AM22" s="101"/>
      <c r="AN22" s="101">
        <f t="shared" si="7"/>
        <v>7.2865500000000001</v>
      </c>
      <c r="AO22" s="102">
        <f t="shared" si="6"/>
        <v>104.09357142857144</v>
      </c>
      <c r="AP22" s="91">
        <f t="shared" si="8"/>
        <v>-0.28655000000000008</v>
      </c>
    </row>
    <row r="23" spans="1:42" ht="16.5" customHeight="1" x14ac:dyDescent="0.15">
      <c r="A23" s="659"/>
      <c r="B23" s="661" t="s">
        <v>464</v>
      </c>
      <c r="C23" s="120" t="s">
        <v>465</v>
      </c>
      <c r="D23" s="121">
        <v>1401</v>
      </c>
      <c r="E23" s="122"/>
      <c r="F23" s="123">
        <v>1</v>
      </c>
      <c r="G23" s="95">
        <f t="shared" si="1"/>
        <v>1</v>
      </c>
      <c r="H23" s="123"/>
      <c r="I23" s="123"/>
      <c r="J23" s="123">
        <v>1</v>
      </c>
      <c r="K23" s="95">
        <f t="shared" si="2"/>
        <v>1</v>
      </c>
      <c r="L23" s="123"/>
      <c r="M23" s="123"/>
      <c r="N23" s="123"/>
      <c r="O23" s="95">
        <f t="shared" si="3"/>
        <v>0</v>
      </c>
      <c r="P23" s="123"/>
      <c r="Q23" s="123"/>
      <c r="R23" s="123"/>
      <c r="S23" s="95">
        <f t="shared" si="4"/>
        <v>0</v>
      </c>
      <c r="T23" s="96">
        <f t="shared" si="5"/>
        <v>2</v>
      </c>
      <c r="U23" s="106">
        <v>0.17879999999999999</v>
      </c>
      <c r="V23" s="105">
        <v>0.16200000000000001</v>
      </c>
      <c r="W23" s="100"/>
      <c r="X23" s="101"/>
      <c r="Y23" s="101"/>
      <c r="Z23" s="101"/>
      <c r="AA23" s="101"/>
      <c r="AB23" s="101"/>
      <c r="AC23" s="101"/>
      <c r="AD23" s="101"/>
      <c r="AE23" s="101"/>
      <c r="AF23" s="101"/>
      <c r="AG23" s="101"/>
      <c r="AH23" s="101"/>
      <c r="AI23" s="101"/>
      <c r="AJ23" s="101"/>
      <c r="AK23" s="101"/>
      <c r="AL23" s="101"/>
      <c r="AM23" s="101"/>
      <c r="AN23" s="101">
        <f t="shared" si="7"/>
        <v>0.34079999999999999</v>
      </c>
      <c r="AO23" s="102">
        <f t="shared" si="6"/>
        <v>17.04</v>
      </c>
      <c r="AP23" s="91">
        <f t="shared" si="8"/>
        <v>1.6592</v>
      </c>
    </row>
    <row r="24" spans="1:42" ht="16.5" customHeight="1" x14ac:dyDescent="0.15">
      <c r="A24" s="659"/>
      <c r="B24" s="661"/>
      <c r="C24" s="120" t="s">
        <v>281</v>
      </c>
      <c r="D24" s="121">
        <v>1402</v>
      </c>
      <c r="E24" s="122"/>
      <c r="F24" s="123">
        <v>1</v>
      </c>
      <c r="G24" s="95">
        <f t="shared" si="1"/>
        <v>1</v>
      </c>
      <c r="H24" s="123"/>
      <c r="I24" s="123"/>
      <c r="J24" s="123">
        <v>1</v>
      </c>
      <c r="K24" s="95">
        <f t="shared" si="2"/>
        <v>1</v>
      </c>
      <c r="L24" s="123"/>
      <c r="M24" s="123"/>
      <c r="N24" s="123"/>
      <c r="O24" s="95">
        <f t="shared" si="3"/>
        <v>0</v>
      </c>
      <c r="P24" s="123"/>
      <c r="Q24" s="123"/>
      <c r="R24" s="123"/>
      <c r="S24" s="95">
        <f t="shared" si="4"/>
        <v>0</v>
      </c>
      <c r="T24" s="96">
        <f t="shared" si="5"/>
        <v>2</v>
      </c>
      <c r="U24" s="124"/>
      <c r="V24" s="101"/>
      <c r="W24" s="101"/>
      <c r="X24" s="101"/>
      <c r="Y24" s="101"/>
      <c r="Z24" s="101"/>
      <c r="AA24" s="101"/>
      <c r="AB24" s="101"/>
      <c r="AC24" s="101"/>
      <c r="AD24" s="101"/>
      <c r="AE24" s="101"/>
      <c r="AF24" s="101"/>
      <c r="AG24" s="101"/>
      <c r="AH24" s="101"/>
      <c r="AI24" s="101"/>
      <c r="AJ24" s="101"/>
      <c r="AK24" s="101"/>
      <c r="AL24" s="101"/>
      <c r="AM24" s="101"/>
      <c r="AN24" s="101">
        <f t="shared" si="7"/>
        <v>0</v>
      </c>
      <c r="AO24" s="102">
        <f t="shared" si="6"/>
        <v>0</v>
      </c>
      <c r="AP24" s="91">
        <f t="shared" si="8"/>
        <v>2</v>
      </c>
    </row>
    <row r="25" spans="1:42" ht="16.5" customHeight="1" x14ac:dyDescent="0.15">
      <c r="A25" s="659"/>
      <c r="B25" s="661"/>
      <c r="C25" s="125" t="s">
        <v>466</v>
      </c>
      <c r="D25" s="121">
        <v>1403</v>
      </c>
      <c r="E25" s="101">
        <v>6</v>
      </c>
      <c r="F25" s="94">
        <v>6</v>
      </c>
      <c r="G25" s="95">
        <f t="shared" si="1"/>
        <v>12</v>
      </c>
      <c r="H25" s="101"/>
      <c r="I25" s="101"/>
      <c r="J25" s="123">
        <v>6</v>
      </c>
      <c r="K25" s="95">
        <f t="shared" si="2"/>
        <v>6</v>
      </c>
      <c r="L25" s="101"/>
      <c r="M25" s="101"/>
      <c r="N25" s="101"/>
      <c r="O25" s="95">
        <f t="shared" si="3"/>
        <v>0</v>
      </c>
      <c r="P25" s="101"/>
      <c r="Q25" s="101"/>
      <c r="R25" s="101"/>
      <c r="S25" s="95">
        <f t="shared" si="4"/>
        <v>0</v>
      </c>
      <c r="T25" s="96">
        <f t="shared" si="5"/>
        <v>18</v>
      </c>
      <c r="U25" s="114">
        <v>1.8788</v>
      </c>
      <c r="V25" s="109">
        <v>3.9658000000000002</v>
      </c>
      <c r="W25" s="99">
        <v>3.9388000000000001</v>
      </c>
      <c r="X25" s="105">
        <v>1.2987</v>
      </c>
      <c r="Y25" s="105">
        <v>1.165</v>
      </c>
      <c r="Z25" s="105">
        <v>1.6140000000000001</v>
      </c>
      <c r="AA25" s="105">
        <v>0.12775</v>
      </c>
      <c r="AB25" s="105">
        <v>3.3676750000000002</v>
      </c>
      <c r="AC25" s="100">
        <v>0.27804000000000001</v>
      </c>
      <c r="AD25" s="126">
        <v>8.1610999999999994</v>
      </c>
      <c r="AE25" s="126">
        <v>3.024</v>
      </c>
      <c r="AF25" s="126">
        <v>1.9510000000000001</v>
      </c>
      <c r="AG25" s="126">
        <v>1.0377400000000001</v>
      </c>
      <c r="AH25" s="126">
        <v>2.3340000000000001</v>
      </c>
      <c r="AI25" s="126">
        <v>3.4747699999999999</v>
      </c>
      <c r="AJ25" s="126">
        <v>2.8275000000000001</v>
      </c>
      <c r="AK25" s="99">
        <v>-3.9388000000000001</v>
      </c>
      <c r="AL25" s="127">
        <v>3.4678</v>
      </c>
      <c r="AM25" s="101"/>
      <c r="AN25" s="101">
        <f t="shared" si="7"/>
        <v>39.973675</v>
      </c>
      <c r="AO25" s="102">
        <f t="shared" si="6"/>
        <v>222.07597222222222</v>
      </c>
      <c r="AP25" s="91">
        <f t="shared" si="8"/>
        <v>-21.973675</v>
      </c>
    </row>
    <row r="26" spans="1:42" ht="24" customHeight="1" x14ac:dyDescent="0.15">
      <c r="A26" s="659"/>
      <c r="B26" s="661"/>
      <c r="C26" s="128" t="s">
        <v>467</v>
      </c>
      <c r="D26" s="121">
        <v>1404</v>
      </c>
      <c r="E26" s="129"/>
      <c r="F26" s="130">
        <v>11</v>
      </c>
      <c r="G26" s="95">
        <f t="shared" si="1"/>
        <v>11</v>
      </c>
      <c r="H26" s="129"/>
      <c r="I26" s="129"/>
      <c r="J26" s="129"/>
      <c r="K26" s="95">
        <f t="shared" si="2"/>
        <v>0</v>
      </c>
      <c r="L26" s="129"/>
      <c r="M26" s="129"/>
      <c r="N26" s="129"/>
      <c r="O26" s="95">
        <f t="shared" si="3"/>
        <v>0</v>
      </c>
      <c r="P26" s="129"/>
      <c r="Q26" s="129"/>
      <c r="R26" s="129"/>
      <c r="S26" s="95">
        <f t="shared" si="4"/>
        <v>0</v>
      </c>
      <c r="T26" s="96">
        <f t="shared" si="5"/>
        <v>11</v>
      </c>
      <c r="U26" s="114">
        <v>11</v>
      </c>
      <c r="V26" s="101"/>
      <c r="W26" s="101"/>
      <c r="X26" s="101"/>
      <c r="Y26" s="101"/>
      <c r="Z26" s="101"/>
      <c r="AA26" s="101"/>
      <c r="AB26" s="101"/>
      <c r="AC26" s="101"/>
      <c r="AD26" s="101"/>
      <c r="AE26" s="101"/>
      <c r="AF26" s="101"/>
      <c r="AG26" s="101"/>
      <c r="AH26" s="101"/>
      <c r="AI26" s="101"/>
      <c r="AJ26" s="101"/>
      <c r="AK26" s="101"/>
      <c r="AL26" s="101"/>
      <c r="AM26" s="101"/>
      <c r="AN26" s="101">
        <f t="shared" si="7"/>
        <v>11</v>
      </c>
      <c r="AO26" s="102">
        <f t="shared" si="6"/>
        <v>100</v>
      </c>
      <c r="AP26" s="91">
        <f t="shared" si="8"/>
        <v>0</v>
      </c>
    </row>
    <row r="27" spans="1:42" ht="26.25" customHeight="1" x14ac:dyDescent="0.15">
      <c r="A27" s="659"/>
      <c r="B27" s="661"/>
      <c r="C27" s="128" t="s">
        <v>468</v>
      </c>
      <c r="D27" s="121">
        <v>1405</v>
      </c>
      <c r="E27" s="129"/>
      <c r="F27" s="130">
        <v>9</v>
      </c>
      <c r="G27" s="95">
        <f t="shared" si="1"/>
        <v>9</v>
      </c>
      <c r="H27" s="129"/>
      <c r="I27" s="129"/>
      <c r="J27" s="129"/>
      <c r="K27" s="95">
        <f t="shared" si="2"/>
        <v>0</v>
      </c>
      <c r="L27" s="129"/>
      <c r="M27" s="129"/>
      <c r="N27" s="129"/>
      <c r="O27" s="95">
        <f t="shared" si="3"/>
        <v>0</v>
      </c>
      <c r="P27" s="129"/>
      <c r="Q27" s="129"/>
      <c r="R27" s="129"/>
      <c r="S27" s="95">
        <f t="shared" si="4"/>
        <v>0</v>
      </c>
      <c r="T27" s="96">
        <f t="shared" si="5"/>
        <v>9</v>
      </c>
      <c r="U27" s="114">
        <v>9</v>
      </c>
      <c r="V27" s="101"/>
      <c r="W27" s="101"/>
      <c r="X27" s="101"/>
      <c r="Y27" s="101"/>
      <c r="Z27" s="101"/>
      <c r="AA27" s="101"/>
      <c r="AB27" s="101"/>
      <c r="AC27" s="101"/>
      <c r="AD27" s="101"/>
      <c r="AE27" s="101"/>
      <c r="AF27" s="101"/>
      <c r="AG27" s="101"/>
      <c r="AH27" s="101"/>
      <c r="AI27" s="101"/>
      <c r="AJ27" s="101"/>
      <c r="AK27" s="101"/>
      <c r="AL27" s="101"/>
      <c r="AM27" s="101"/>
      <c r="AN27" s="101">
        <f t="shared" si="7"/>
        <v>9</v>
      </c>
      <c r="AO27" s="102">
        <f t="shared" si="6"/>
        <v>100</v>
      </c>
      <c r="AP27" s="91">
        <f t="shared" si="8"/>
        <v>0</v>
      </c>
    </row>
    <row r="28" spans="1:42" ht="36.75" customHeight="1" x14ac:dyDescent="0.15">
      <c r="A28" s="659"/>
      <c r="B28" s="661"/>
      <c r="C28" s="128" t="s">
        <v>469</v>
      </c>
      <c r="D28" s="121">
        <v>1406</v>
      </c>
      <c r="E28" s="129"/>
      <c r="F28" s="129">
        <v>9</v>
      </c>
      <c r="G28" s="95">
        <f t="shared" si="1"/>
        <v>9</v>
      </c>
      <c r="H28" s="129"/>
      <c r="I28" s="129"/>
      <c r="J28" s="129"/>
      <c r="K28" s="95">
        <f t="shared" si="2"/>
        <v>0</v>
      </c>
      <c r="L28" s="129"/>
      <c r="M28" s="129"/>
      <c r="N28" s="129"/>
      <c r="O28" s="95">
        <f t="shared" si="3"/>
        <v>0</v>
      </c>
      <c r="P28" s="129"/>
      <c r="Q28" s="129"/>
      <c r="R28" s="129"/>
      <c r="S28" s="95">
        <f t="shared" si="4"/>
        <v>0</v>
      </c>
      <c r="T28" s="96">
        <f t="shared" si="5"/>
        <v>9</v>
      </c>
      <c r="U28" s="114">
        <v>9</v>
      </c>
      <c r="V28" s="101"/>
      <c r="W28" s="101"/>
      <c r="X28" s="101"/>
      <c r="Y28" s="101" t="s">
        <v>470</v>
      </c>
      <c r="Z28" s="101"/>
      <c r="AA28" s="101"/>
      <c r="AB28" s="101"/>
      <c r="AC28" s="101"/>
      <c r="AD28" s="101"/>
      <c r="AE28" s="101"/>
      <c r="AF28" s="101"/>
      <c r="AG28" s="101"/>
      <c r="AH28" s="101"/>
      <c r="AI28" s="101"/>
      <c r="AJ28" s="101"/>
      <c r="AK28" s="101"/>
      <c r="AL28" s="101"/>
      <c r="AM28" s="101"/>
      <c r="AN28" s="101">
        <f t="shared" si="7"/>
        <v>9</v>
      </c>
      <c r="AO28" s="102">
        <f t="shared" si="6"/>
        <v>100</v>
      </c>
      <c r="AP28" s="91">
        <f t="shared" si="8"/>
        <v>0</v>
      </c>
    </row>
    <row r="29" spans="1:42" ht="16.5" customHeight="1" x14ac:dyDescent="0.15">
      <c r="A29" s="659"/>
      <c r="B29" s="661"/>
      <c r="C29" s="128" t="s">
        <v>286</v>
      </c>
      <c r="D29" s="121">
        <v>1407</v>
      </c>
      <c r="E29" s="129"/>
      <c r="F29" s="129">
        <v>3</v>
      </c>
      <c r="G29" s="95">
        <f t="shared" si="1"/>
        <v>3</v>
      </c>
      <c r="H29" s="129"/>
      <c r="I29" s="129"/>
      <c r="J29" s="129">
        <v>3</v>
      </c>
      <c r="K29" s="95">
        <f t="shared" si="2"/>
        <v>3</v>
      </c>
      <c r="L29" s="129"/>
      <c r="M29" s="129"/>
      <c r="N29" s="129"/>
      <c r="O29" s="95">
        <f t="shared" si="3"/>
        <v>0</v>
      </c>
      <c r="P29" s="129"/>
      <c r="Q29" s="129"/>
      <c r="R29" s="129"/>
      <c r="S29" s="95">
        <f t="shared" si="4"/>
        <v>0</v>
      </c>
      <c r="T29" s="96">
        <f t="shared" si="5"/>
        <v>6</v>
      </c>
      <c r="U29" s="114">
        <v>0.40039999999999998</v>
      </c>
      <c r="V29" s="109">
        <v>0.1426</v>
      </c>
      <c r="W29" s="109">
        <v>0.39700000000000002</v>
      </c>
      <c r="X29" s="109">
        <v>0.29920000000000002</v>
      </c>
      <c r="Y29" s="109">
        <v>0.14399999999999999</v>
      </c>
      <c r="Z29" s="109"/>
      <c r="AA29" s="109"/>
      <c r="AB29" s="109"/>
      <c r="AC29" s="101"/>
      <c r="AD29" s="101"/>
      <c r="AE29" s="101"/>
      <c r="AF29" s="101"/>
      <c r="AG29" s="101"/>
      <c r="AH29" s="101"/>
      <c r="AI29" s="101"/>
      <c r="AJ29" s="101"/>
      <c r="AK29" s="101"/>
      <c r="AL29" s="101"/>
      <c r="AM29" s="101"/>
      <c r="AN29" s="101">
        <f t="shared" si="7"/>
        <v>1.3831999999999998</v>
      </c>
      <c r="AO29" s="102">
        <f t="shared" si="6"/>
        <v>23.053333333333327</v>
      </c>
      <c r="AP29" s="91">
        <f t="shared" si="8"/>
        <v>4.6168000000000005</v>
      </c>
    </row>
    <row r="30" spans="1:42" ht="16.5" customHeight="1" x14ac:dyDescent="0.15">
      <c r="A30" s="659"/>
      <c r="B30" s="661"/>
      <c r="C30" s="128" t="s">
        <v>471</v>
      </c>
      <c r="D30" s="121">
        <v>1408</v>
      </c>
      <c r="E30" s="129"/>
      <c r="F30" s="130">
        <v>16</v>
      </c>
      <c r="G30" s="95">
        <f t="shared" si="1"/>
        <v>16</v>
      </c>
      <c r="H30" s="129"/>
      <c r="I30" s="129"/>
      <c r="J30" s="129">
        <v>6</v>
      </c>
      <c r="K30" s="95">
        <f t="shared" si="2"/>
        <v>6</v>
      </c>
      <c r="L30" s="129"/>
      <c r="M30" s="129"/>
      <c r="N30" s="129"/>
      <c r="O30" s="95">
        <f t="shared" si="3"/>
        <v>0</v>
      </c>
      <c r="P30" s="129"/>
      <c r="Q30" s="129"/>
      <c r="R30" s="129"/>
      <c r="S30" s="95">
        <f t="shared" si="4"/>
        <v>0</v>
      </c>
      <c r="T30" s="96">
        <f t="shared" si="5"/>
        <v>22</v>
      </c>
      <c r="U30" s="114">
        <v>13.275</v>
      </c>
      <c r="V30" s="101"/>
      <c r="W30" s="101"/>
      <c r="X30" s="101"/>
      <c r="Y30" s="101"/>
      <c r="Z30" s="101"/>
      <c r="AA30" s="101"/>
      <c r="AB30" s="101"/>
      <c r="AC30" s="101"/>
      <c r="AD30" s="101"/>
      <c r="AE30" s="101"/>
      <c r="AF30" s="101"/>
      <c r="AG30" s="101"/>
      <c r="AH30" s="101"/>
      <c r="AI30" s="101"/>
      <c r="AJ30" s="101"/>
      <c r="AK30" s="101"/>
      <c r="AL30" s="101"/>
      <c r="AM30" s="101"/>
      <c r="AN30" s="101">
        <f t="shared" si="7"/>
        <v>13.275</v>
      </c>
      <c r="AO30" s="102">
        <f t="shared" si="6"/>
        <v>60.340909090909086</v>
      </c>
      <c r="AP30" s="91">
        <f t="shared" si="8"/>
        <v>8.7249999999999996</v>
      </c>
    </row>
    <row r="31" spans="1:42" ht="16.5" customHeight="1" x14ac:dyDescent="0.15">
      <c r="A31" s="659"/>
      <c r="B31" s="661"/>
      <c r="C31" s="131" t="s">
        <v>472</v>
      </c>
      <c r="D31" s="121">
        <v>1409</v>
      </c>
      <c r="E31" s="132"/>
      <c r="F31" s="132">
        <v>2</v>
      </c>
      <c r="G31" s="95">
        <f t="shared" si="1"/>
        <v>2</v>
      </c>
      <c r="H31" s="132"/>
      <c r="I31" s="132"/>
      <c r="J31" s="132">
        <v>2</v>
      </c>
      <c r="K31" s="95">
        <f t="shared" si="2"/>
        <v>2</v>
      </c>
      <c r="L31" s="132"/>
      <c r="M31" s="132"/>
      <c r="N31" s="132"/>
      <c r="O31" s="95">
        <f t="shared" si="3"/>
        <v>0</v>
      </c>
      <c r="P31" s="132"/>
      <c r="Q31" s="132"/>
      <c r="R31" s="132"/>
      <c r="S31" s="95">
        <f t="shared" si="4"/>
        <v>0</v>
      </c>
      <c r="T31" s="96">
        <f t="shared" si="5"/>
        <v>4</v>
      </c>
      <c r="U31" s="114">
        <v>1.863</v>
      </c>
      <c r="V31" s="105">
        <v>2.137</v>
      </c>
      <c r="W31" s="101"/>
      <c r="X31" s="101"/>
      <c r="Y31" s="101"/>
      <c r="Z31" s="101"/>
      <c r="AA31" s="101"/>
      <c r="AB31" s="101"/>
      <c r="AC31" s="101"/>
      <c r="AD31" s="101"/>
      <c r="AE31" s="101"/>
      <c r="AF31" s="101"/>
      <c r="AG31" s="101"/>
      <c r="AH31" s="101"/>
      <c r="AI31" s="101"/>
      <c r="AJ31" s="101"/>
      <c r="AK31" s="101"/>
      <c r="AL31" s="101"/>
      <c r="AM31" s="101"/>
      <c r="AN31" s="101">
        <f t="shared" si="7"/>
        <v>4</v>
      </c>
      <c r="AO31" s="102">
        <f t="shared" si="6"/>
        <v>100</v>
      </c>
      <c r="AP31" s="91">
        <f t="shared" si="8"/>
        <v>0</v>
      </c>
    </row>
    <row r="32" spans="1:42" ht="16.5" customHeight="1" x14ac:dyDescent="0.15">
      <c r="A32" s="659"/>
      <c r="B32" s="661"/>
      <c r="C32" s="131" t="s">
        <v>465</v>
      </c>
      <c r="D32" s="121">
        <v>1410</v>
      </c>
      <c r="E32" s="132"/>
      <c r="F32" s="132">
        <v>1</v>
      </c>
      <c r="G32" s="95">
        <f t="shared" si="1"/>
        <v>1</v>
      </c>
      <c r="H32" s="132"/>
      <c r="I32" s="132"/>
      <c r="J32" s="132">
        <v>1</v>
      </c>
      <c r="K32" s="95">
        <f t="shared" si="2"/>
        <v>1</v>
      </c>
      <c r="L32" s="132"/>
      <c r="M32" s="132"/>
      <c r="N32" s="132"/>
      <c r="O32" s="95">
        <f t="shared" si="3"/>
        <v>0</v>
      </c>
      <c r="P32" s="132"/>
      <c r="Q32" s="132"/>
      <c r="R32" s="132"/>
      <c r="S32" s="95">
        <f t="shared" si="4"/>
        <v>0</v>
      </c>
      <c r="T32" s="96">
        <f t="shared" si="5"/>
        <v>2</v>
      </c>
      <c r="U32" s="124"/>
      <c r="V32" s="101"/>
      <c r="W32" s="101"/>
      <c r="X32" s="101"/>
      <c r="Y32" s="101"/>
      <c r="Z32" s="101"/>
      <c r="AA32" s="101"/>
      <c r="AB32" s="101"/>
      <c r="AC32" s="101"/>
      <c r="AD32" s="101"/>
      <c r="AE32" s="101"/>
      <c r="AF32" s="101"/>
      <c r="AG32" s="101"/>
      <c r="AH32" s="101"/>
      <c r="AI32" s="101"/>
      <c r="AJ32" s="101"/>
      <c r="AK32" s="101"/>
      <c r="AL32" s="101"/>
      <c r="AM32" s="101"/>
      <c r="AN32" s="101">
        <f t="shared" si="7"/>
        <v>0</v>
      </c>
      <c r="AO32" s="102">
        <f t="shared" si="6"/>
        <v>0</v>
      </c>
      <c r="AP32" s="91">
        <f t="shared" si="8"/>
        <v>2</v>
      </c>
    </row>
    <row r="33" spans="1:42" ht="16.5" customHeight="1" x14ac:dyDescent="0.15">
      <c r="A33" s="659"/>
      <c r="B33" s="661"/>
      <c r="C33" s="131" t="s">
        <v>473</v>
      </c>
      <c r="D33" s="121">
        <v>1411</v>
      </c>
      <c r="E33" s="132"/>
      <c r="F33" s="132">
        <v>2</v>
      </c>
      <c r="G33" s="95">
        <f t="shared" si="1"/>
        <v>2</v>
      </c>
      <c r="H33" s="132"/>
      <c r="I33" s="132"/>
      <c r="J33" s="132">
        <v>2</v>
      </c>
      <c r="K33" s="95">
        <f t="shared" si="2"/>
        <v>2</v>
      </c>
      <c r="L33" s="132"/>
      <c r="M33" s="132"/>
      <c r="N33" s="132"/>
      <c r="O33" s="95">
        <f t="shared" si="3"/>
        <v>0</v>
      </c>
      <c r="P33" s="132"/>
      <c r="Q33" s="132"/>
      <c r="R33" s="132"/>
      <c r="S33" s="95">
        <f t="shared" si="4"/>
        <v>0</v>
      </c>
      <c r="T33" s="96">
        <f t="shared" si="5"/>
        <v>4</v>
      </c>
      <c r="U33" s="114">
        <v>1.863</v>
      </c>
      <c r="V33" s="105">
        <v>1.8539000000000001</v>
      </c>
      <c r="W33" s="101"/>
      <c r="X33" s="101"/>
      <c r="Y33" s="101" t="s">
        <v>470</v>
      </c>
      <c r="Z33" s="101"/>
      <c r="AA33" s="101"/>
      <c r="AB33" s="101"/>
      <c r="AC33" s="101"/>
      <c r="AD33" s="101"/>
      <c r="AE33" s="101"/>
      <c r="AF33" s="101"/>
      <c r="AG33" s="101"/>
      <c r="AH33" s="101"/>
      <c r="AI33" s="101"/>
      <c r="AJ33" s="101"/>
      <c r="AK33" s="101"/>
      <c r="AL33" s="101"/>
      <c r="AM33" s="101"/>
      <c r="AN33" s="101">
        <f t="shared" si="7"/>
        <v>3.7168999999999999</v>
      </c>
      <c r="AO33" s="102">
        <f t="shared" si="6"/>
        <v>92.922499999999999</v>
      </c>
      <c r="AP33" s="91">
        <f t="shared" si="8"/>
        <v>0.28310000000000013</v>
      </c>
    </row>
    <row r="34" spans="1:42" ht="16.5" customHeight="1" x14ac:dyDescent="0.15">
      <c r="A34" s="659"/>
      <c r="B34" s="661"/>
      <c r="C34" s="131" t="s">
        <v>290</v>
      </c>
      <c r="D34" s="121">
        <v>1412</v>
      </c>
      <c r="E34" s="132"/>
      <c r="F34" s="132">
        <v>3</v>
      </c>
      <c r="G34" s="95">
        <f t="shared" si="1"/>
        <v>3</v>
      </c>
      <c r="H34" s="132"/>
      <c r="I34" s="132"/>
      <c r="J34" s="132"/>
      <c r="K34" s="95">
        <f t="shared" si="2"/>
        <v>0</v>
      </c>
      <c r="L34" s="132"/>
      <c r="M34" s="132"/>
      <c r="N34" s="132"/>
      <c r="O34" s="95">
        <f t="shared" si="3"/>
        <v>0</v>
      </c>
      <c r="P34" s="132"/>
      <c r="Q34" s="132"/>
      <c r="R34" s="132"/>
      <c r="S34" s="95">
        <f t="shared" si="4"/>
        <v>0</v>
      </c>
      <c r="T34" s="96">
        <f t="shared" si="5"/>
        <v>3</v>
      </c>
      <c r="U34" s="124"/>
      <c r="V34" s="101"/>
      <c r="W34" s="101"/>
      <c r="X34" s="101"/>
      <c r="Y34" s="101"/>
      <c r="Z34" s="101"/>
      <c r="AA34" s="101"/>
      <c r="AB34" s="101"/>
      <c r="AC34" s="101"/>
      <c r="AD34" s="101"/>
      <c r="AE34" s="101"/>
      <c r="AF34" s="101"/>
      <c r="AG34" s="101"/>
      <c r="AH34" s="101"/>
      <c r="AI34" s="101"/>
      <c r="AJ34" s="101"/>
      <c r="AK34" s="101"/>
      <c r="AL34" s="101"/>
      <c r="AM34" s="101"/>
      <c r="AN34" s="101">
        <f t="shared" si="7"/>
        <v>0</v>
      </c>
      <c r="AO34" s="102">
        <f t="shared" si="6"/>
        <v>0</v>
      </c>
      <c r="AP34" s="91">
        <f t="shared" si="8"/>
        <v>3</v>
      </c>
    </row>
    <row r="35" spans="1:42" ht="16.5" customHeight="1" x14ac:dyDescent="0.15">
      <c r="A35" s="659"/>
      <c r="B35" s="661"/>
      <c r="C35" s="131" t="s">
        <v>474</v>
      </c>
      <c r="D35" s="121">
        <v>1413</v>
      </c>
      <c r="E35" s="132"/>
      <c r="F35" s="132">
        <v>2</v>
      </c>
      <c r="G35" s="95">
        <f t="shared" si="1"/>
        <v>2</v>
      </c>
      <c r="H35" s="132"/>
      <c r="I35" s="132"/>
      <c r="J35" s="132">
        <v>1</v>
      </c>
      <c r="K35" s="95">
        <f t="shared" si="2"/>
        <v>1</v>
      </c>
      <c r="L35" s="132"/>
      <c r="M35" s="132"/>
      <c r="N35" s="132"/>
      <c r="O35" s="95">
        <f t="shared" si="3"/>
        <v>0</v>
      </c>
      <c r="P35" s="132"/>
      <c r="Q35" s="132"/>
      <c r="R35" s="132"/>
      <c r="S35" s="95">
        <f t="shared" si="4"/>
        <v>0</v>
      </c>
      <c r="T35" s="96">
        <f t="shared" si="5"/>
        <v>3</v>
      </c>
      <c r="U35" s="133">
        <v>2.9984999999999999</v>
      </c>
      <c r="V35" s="101"/>
      <c r="W35" s="101"/>
      <c r="X35" s="101"/>
      <c r="Y35" s="101"/>
      <c r="Z35" s="101"/>
      <c r="AA35" s="101"/>
      <c r="AB35" s="101"/>
      <c r="AC35" s="101"/>
      <c r="AD35" s="101"/>
      <c r="AE35" s="101"/>
      <c r="AF35" s="101"/>
      <c r="AG35" s="101"/>
      <c r="AH35" s="101"/>
      <c r="AI35" s="101"/>
      <c r="AJ35" s="101"/>
      <c r="AK35" s="101"/>
      <c r="AL35" s="101"/>
      <c r="AM35" s="101"/>
      <c r="AN35" s="101">
        <f t="shared" si="7"/>
        <v>2.9984999999999999</v>
      </c>
      <c r="AO35" s="102">
        <f t="shared" si="6"/>
        <v>99.949999999999989</v>
      </c>
      <c r="AP35" s="91">
        <f t="shared" si="8"/>
        <v>1.5000000000000568E-3</v>
      </c>
    </row>
    <row r="36" spans="1:42" ht="16.5" customHeight="1" x14ac:dyDescent="0.15">
      <c r="A36" s="659"/>
      <c r="B36" s="661"/>
      <c r="C36" s="118" t="s">
        <v>475</v>
      </c>
      <c r="D36" s="121">
        <v>1414</v>
      </c>
      <c r="E36" s="119"/>
      <c r="F36" s="119">
        <v>5</v>
      </c>
      <c r="G36" s="95">
        <f t="shared" si="1"/>
        <v>5</v>
      </c>
      <c r="H36" s="119"/>
      <c r="I36" s="119"/>
      <c r="J36" s="119">
        <v>3</v>
      </c>
      <c r="K36" s="95">
        <f t="shared" si="2"/>
        <v>3</v>
      </c>
      <c r="L36" s="119"/>
      <c r="M36" s="119"/>
      <c r="N36" s="119"/>
      <c r="O36" s="95">
        <f t="shared" si="3"/>
        <v>0</v>
      </c>
      <c r="P36" s="119"/>
      <c r="Q36" s="119"/>
      <c r="R36" s="119"/>
      <c r="S36" s="95">
        <f t="shared" si="4"/>
        <v>0</v>
      </c>
      <c r="T36" s="96">
        <f t="shared" si="5"/>
        <v>8</v>
      </c>
      <c r="U36" s="97">
        <v>8</v>
      </c>
      <c r="V36" s="101"/>
      <c r="W36" s="101"/>
      <c r="X36" s="101"/>
      <c r="Y36" s="101"/>
      <c r="Z36" s="101"/>
      <c r="AA36" s="101"/>
      <c r="AB36" s="101"/>
      <c r="AC36" s="101"/>
      <c r="AD36" s="101"/>
      <c r="AE36" s="101"/>
      <c r="AF36" s="101"/>
      <c r="AG36" s="101"/>
      <c r="AH36" s="101"/>
      <c r="AI36" s="101"/>
      <c r="AJ36" s="101"/>
      <c r="AK36" s="101"/>
      <c r="AL36" s="101"/>
      <c r="AM36" s="101"/>
      <c r="AN36" s="101">
        <f t="shared" si="7"/>
        <v>8</v>
      </c>
      <c r="AO36" s="102">
        <f t="shared" si="6"/>
        <v>100</v>
      </c>
      <c r="AP36" s="91">
        <f t="shared" si="8"/>
        <v>0</v>
      </c>
    </row>
    <row r="37" spans="1:42" ht="16.5" customHeight="1" x14ac:dyDescent="0.15">
      <c r="A37" s="659"/>
      <c r="B37" s="661"/>
      <c r="C37" s="118" t="s">
        <v>462</v>
      </c>
      <c r="D37" s="121">
        <v>1415</v>
      </c>
      <c r="E37" s="119"/>
      <c r="F37" s="119">
        <v>5</v>
      </c>
      <c r="G37" s="95">
        <f t="shared" si="1"/>
        <v>5</v>
      </c>
      <c r="H37" s="119"/>
      <c r="I37" s="119"/>
      <c r="J37" s="119">
        <v>3</v>
      </c>
      <c r="K37" s="95">
        <f t="shared" si="2"/>
        <v>3</v>
      </c>
      <c r="L37" s="119"/>
      <c r="M37" s="119"/>
      <c r="N37" s="119"/>
      <c r="O37" s="95">
        <f t="shared" si="3"/>
        <v>0</v>
      </c>
      <c r="P37" s="119"/>
      <c r="Q37" s="119"/>
      <c r="R37" s="119"/>
      <c r="S37" s="95">
        <f t="shared" si="4"/>
        <v>0</v>
      </c>
      <c r="T37" s="96">
        <f t="shared" si="5"/>
        <v>8</v>
      </c>
      <c r="U37" s="114">
        <v>0.39</v>
      </c>
      <c r="V37" s="109">
        <v>0.15720000000000001</v>
      </c>
      <c r="W37" s="98">
        <v>7.4527999999999999</v>
      </c>
      <c r="X37" s="101"/>
      <c r="Y37" s="101"/>
      <c r="Z37" s="101"/>
      <c r="AA37" s="101"/>
      <c r="AB37" s="101"/>
      <c r="AC37" s="101"/>
      <c r="AD37" s="101"/>
      <c r="AE37" s="101"/>
      <c r="AF37" s="101"/>
      <c r="AG37" s="101"/>
      <c r="AH37" s="101"/>
      <c r="AI37" s="101"/>
      <c r="AJ37" s="101"/>
      <c r="AK37" s="101"/>
      <c r="AL37" s="101"/>
      <c r="AM37" s="101"/>
      <c r="AN37" s="101">
        <f t="shared" si="7"/>
        <v>8</v>
      </c>
      <c r="AO37" s="102">
        <f t="shared" si="6"/>
        <v>100</v>
      </c>
      <c r="AP37" s="91">
        <f t="shared" si="8"/>
        <v>0</v>
      </c>
    </row>
    <row r="38" spans="1:42" ht="16.5" customHeight="1" x14ac:dyDescent="0.15">
      <c r="A38" s="659"/>
      <c r="B38" s="661"/>
      <c r="C38" s="118" t="s">
        <v>463</v>
      </c>
      <c r="D38" s="121">
        <v>1416</v>
      </c>
      <c r="E38" s="119"/>
      <c r="F38" s="119">
        <v>5</v>
      </c>
      <c r="G38" s="95">
        <f t="shared" si="1"/>
        <v>5</v>
      </c>
      <c r="H38" s="119"/>
      <c r="I38" s="119"/>
      <c r="J38" s="119">
        <v>3</v>
      </c>
      <c r="K38" s="95">
        <f t="shared" si="2"/>
        <v>3</v>
      </c>
      <c r="L38" s="119"/>
      <c r="M38" s="119"/>
      <c r="N38" s="119"/>
      <c r="O38" s="95">
        <f t="shared" si="3"/>
        <v>0</v>
      </c>
      <c r="P38" s="119"/>
      <c r="Q38" s="119"/>
      <c r="R38" s="119"/>
      <c r="S38" s="95">
        <f t="shared" si="4"/>
        <v>0</v>
      </c>
      <c r="T38" s="96">
        <f t="shared" si="5"/>
        <v>8</v>
      </c>
      <c r="U38" s="114">
        <v>0.54800000000000004</v>
      </c>
      <c r="V38" s="109">
        <v>1</v>
      </c>
      <c r="W38" s="98">
        <v>3</v>
      </c>
      <c r="X38" s="98">
        <v>2.5472000000000001</v>
      </c>
      <c r="Y38" s="98">
        <v>0.89459999999999995</v>
      </c>
      <c r="Z38" s="101"/>
      <c r="AA38" s="101"/>
      <c r="AB38" s="101"/>
      <c r="AC38" s="101"/>
      <c r="AD38" s="101"/>
      <c r="AE38" s="101"/>
      <c r="AF38" s="101"/>
      <c r="AG38" s="101"/>
      <c r="AH38" s="101"/>
      <c r="AI38" s="101"/>
      <c r="AJ38" s="101"/>
      <c r="AK38" s="101"/>
      <c r="AL38" s="101"/>
      <c r="AM38" s="101"/>
      <c r="AN38" s="101">
        <f t="shared" si="7"/>
        <v>7.9897999999999998</v>
      </c>
      <c r="AO38" s="102">
        <f t="shared" si="6"/>
        <v>99.872500000000002</v>
      </c>
      <c r="AP38" s="91">
        <f t="shared" si="8"/>
        <v>1.0200000000000209E-2</v>
      </c>
    </row>
    <row r="39" spans="1:42" ht="16.5" customHeight="1" x14ac:dyDescent="0.15">
      <c r="A39" s="659"/>
      <c r="B39" s="661" t="s">
        <v>293</v>
      </c>
      <c r="C39" s="134" t="s">
        <v>476</v>
      </c>
      <c r="D39" s="121">
        <v>1501</v>
      </c>
      <c r="E39" s="135"/>
      <c r="F39" s="135">
        <v>1</v>
      </c>
      <c r="G39" s="95">
        <f t="shared" si="1"/>
        <v>1</v>
      </c>
      <c r="H39" s="135"/>
      <c r="I39" s="135"/>
      <c r="J39" s="135">
        <v>1</v>
      </c>
      <c r="K39" s="95">
        <f t="shared" si="2"/>
        <v>1</v>
      </c>
      <c r="L39" s="135"/>
      <c r="M39" s="135"/>
      <c r="N39" s="135"/>
      <c r="O39" s="95">
        <f t="shared" si="3"/>
        <v>0</v>
      </c>
      <c r="P39" s="135"/>
      <c r="Q39" s="135"/>
      <c r="R39" s="135"/>
      <c r="S39" s="95">
        <f t="shared" si="4"/>
        <v>0</v>
      </c>
      <c r="T39" s="96">
        <f t="shared" si="5"/>
        <v>2</v>
      </c>
      <c r="U39" s="136">
        <v>4.7600000000000003E-2</v>
      </c>
      <c r="V39" s="109">
        <v>0.27760000000000001</v>
      </c>
      <c r="W39" s="109">
        <v>5.3999999999999999E-2</v>
      </c>
      <c r="X39" s="126">
        <f>0.6208+0.446</f>
        <v>1.0668</v>
      </c>
      <c r="Y39" s="101"/>
      <c r="Z39" s="101"/>
      <c r="AA39" s="101"/>
      <c r="AB39" s="101"/>
      <c r="AC39" s="101"/>
      <c r="AD39" s="101"/>
      <c r="AE39" s="101"/>
      <c r="AF39" s="101"/>
      <c r="AG39" s="101"/>
      <c r="AH39" s="101"/>
      <c r="AI39" s="101"/>
      <c r="AJ39" s="101"/>
      <c r="AK39" s="101"/>
      <c r="AL39" s="101"/>
      <c r="AM39" s="101"/>
      <c r="AN39" s="101">
        <f t="shared" si="7"/>
        <v>1.446</v>
      </c>
      <c r="AO39" s="102">
        <f t="shared" si="6"/>
        <v>72.3</v>
      </c>
      <c r="AP39" s="91">
        <f t="shared" si="8"/>
        <v>0.55400000000000005</v>
      </c>
    </row>
    <row r="40" spans="1:42" ht="16.5" customHeight="1" x14ac:dyDescent="0.15">
      <c r="A40" s="659"/>
      <c r="B40" s="661"/>
      <c r="C40" s="134" t="s">
        <v>477</v>
      </c>
      <c r="D40" s="121">
        <v>1502</v>
      </c>
      <c r="E40" s="135"/>
      <c r="F40" s="135">
        <v>4</v>
      </c>
      <c r="G40" s="95">
        <f t="shared" si="1"/>
        <v>4</v>
      </c>
      <c r="H40" s="135"/>
      <c r="I40" s="135"/>
      <c r="J40" s="135">
        <v>4</v>
      </c>
      <c r="K40" s="95">
        <f t="shared" si="2"/>
        <v>4</v>
      </c>
      <c r="L40" s="135"/>
      <c r="M40" s="135"/>
      <c r="N40" s="135"/>
      <c r="O40" s="95">
        <f t="shared" si="3"/>
        <v>0</v>
      </c>
      <c r="P40" s="135"/>
      <c r="Q40" s="135"/>
      <c r="R40" s="135"/>
      <c r="S40" s="95">
        <f t="shared" si="4"/>
        <v>0</v>
      </c>
      <c r="T40" s="96">
        <f t="shared" si="5"/>
        <v>8</v>
      </c>
      <c r="U40" s="114">
        <v>0.14460000000000001</v>
      </c>
      <c r="V40" s="109">
        <v>0.19800000000000001</v>
      </c>
      <c r="W40" s="109">
        <v>-0.19800000000000001</v>
      </c>
      <c r="X40" s="105">
        <v>2.6800000000000001E-2</v>
      </c>
      <c r="Y40" s="105">
        <v>0.1114</v>
      </c>
      <c r="Z40" s="126">
        <v>1.6279999999999999</v>
      </c>
      <c r="AA40" s="137">
        <v>3.9388000000000001</v>
      </c>
      <c r="AB40" s="126">
        <v>2.1503999999999999</v>
      </c>
      <c r="AC40" s="101"/>
      <c r="AD40" s="101"/>
      <c r="AE40" s="101"/>
      <c r="AF40" s="101"/>
      <c r="AG40" s="101"/>
      <c r="AH40" s="101"/>
      <c r="AI40" s="101"/>
      <c r="AJ40" s="101"/>
      <c r="AK40" s="101"/>
      <c r="AL40" s="101"/>
      <c r="AM40" s="101"/>
      <c r="AN40" s="101">
        <f t="shared" si="7"/>
        <v>8</v>
      </c>
      <c r="AO40" s="102">
        <f t="shared" si="6"/>
        <v>100</v>
      </c>
      <c r="AP40" s="91">
        <f t="shared" si="8"/>
        <v>0</v>
      </c>
    </row>
    <row r="41" spans="1:42" ht="24.75" customHeight="1" x14ac:dyDescent="0.15">
      <c r="A41" s="659"/>
      <c r="B41" s="176" t="s">
        <v>478</v>
      </c>
      <c r="C41" s="134" t="s">
        <v>479</v>
      </c>
      <c r="D41" s="121">
        <v>1601</v>
      </c>
      <c r="E41" s="135"/>
      <c r="F41" s="135">
        <v>5</v>
      </c>
      <c r="G41" s="95">
        <f t="shared" si="1"/>
        <v>5</v>
      </c>
      <c r="H41" s="135"/>
      <c r="I41" s="135"/>
      <c r="J41" s="135">
        <v>5</v>
      </c>
      <c r="K41" s="95">
        <f t="shared" si="2"/>
        <v>5</v>
      </c>
      <c r="L41" s="135"/>
      <c r="M41" s="135"/>
      <c r="N41" s="135"/>
      <c r="O41" s="95">
        <f t="shared" si="3"/>
        <v>0</v>
      </c>
      <c r="P41" s="135"/>
      <c r="Q41" s="135"/>
      <c r="R41" s="135"/>
      <c r="S41" s="95">
        <f t="shared" si="4"/>
        <v>0</v>
      </c>
      <c r="T41" s="96">
        <f t="shared" si="5"/>
        <v>10</v>
      </c>
      <c r="U41" s="106">
        <v>0.108</v>
      </c>
      <c r="V41" s="104">
        <v>7.1199999999999999E-2</v>
      </c>
      <c r="W41" s="104">
        <v>0.27</v>
      </c>
      <c r="X41" s="105">
        <v>-7.1199999999999999E-2</v>
      </c>
      <c r="Y41" s="100">
        <v>2.25685</v>
      </c>
      <c r="Z41" s="126">
        <v>2.4605000000000001</v>
      </c>
      <c r="AA41" s="126">
        <v>0.5111</v>
      </c>
      <c r="AB41" s="126">
        <v>0.82150000000000001</v>
      </c>
      <c r="AC41" s="101"/>
      <c r="AD41" s="101"/>
      <c r="AE41" s="101"/>
      <c r="AF41" s="101"/>
      <c r="AG41" s="101"/>
      <c r="AH41" s="101"/>
      <c r="AI41" s="101"/>
      <c r="AJ41" s="101"/>
      <c r="AK41" s="101"/>
      <c r="AL41" s="101"/>
      <c r="AM41" s="101"/>
      <c r="AN41" s="101">
        <f t="shared" si="7"/>
        <v>6.4279500000000001</v>
      </c>
      <c r="AO41" s="102">
        <f t="shared" si="6"/>
        <v>64.279499999999999</v>
      </c>
      <c r="AP41" s="91">
        <f t="shared" si="8"/>
        <v>3.5720499999999999</v>
      </c>
    </row>
    <row r="42" spans="1:42" ht="16.5" customHeight="1" x14ac:dyDescent="0.15">
      <c r="A42" s="659"/>
      <c r="B42" s="662" t="s">
        <v>480</v>
      </c>
      <c r="C42" s="663"/>
      <c r="D42" s="179"/>
      <c r="E42" s="138">
        <f>SUM(E8:E41)</f>
        <v>246</v>
      </c>
      <c r="F42" s="138">
        <f t="shared" ref="F42:T42" si="9">SUM(F8:F41)</f>
        <v>214</v>
      </c>
      <c r="G42" s="138">
        <f t="shared" si="9"/>
        <v>460</v>
      </c>
      <c r="H42" s="138">
        <f t="shared" si="9"/>
        <v>0</v>
      </c>
      <c r="I42" s="138">
        <f t="shared" si="9"/>
        <v>43</v>
      </c>
      <c r="J42" s="138">
        <f t="shared" si="9"/>
        <v>95</v>
      </c>
      <c r="K42" s="138">
        <f t="shared" si="9"/>
        <v>138</v>
      </c>
      <c r="L42" s="138">
        <f t="shared" si="9"/>
        <v>0</v>
      </c>
      <c r="M42" s="138">
        <f t="shared" si="9"/>
        <v>0</v>
      </c>
      <c r="N42" s="138">
        <f t="shared" si="9"/>
        <v>0</v>
      </c>
      <c r="O42" s="138">
        <f t="shared" si="9"/>
        <v>0</v>
      </c>
      <c r="P42" s="138">
        <f t="shared" si="9"/>
        <v>0</v>
      </c>
      <c r="Q42" s="138">
        <f t="shared" si="9"/>
        <v>0</v>
      </c>
      <c r="R42" s="138">
        <f t="shared" si="9"/>
        <v>0</v>
      </c>
      <c r="S42" s="138">
        <f t="shared" si="9"/>
        <v>0</v>
      </c>
      <c r="T42" s="139">
        <f t="shared" si="9"/>
        <v>598</v>
      </c>
      <c r="U42" s="140"/>
      <c r="V42" s="141"/>
      <c r="W42" s="141"/>
      <c r="X42" s="141"/>
      <c r="Y42" s="141"/>
      <c r="Z42" s="141"/>
      <c r="AA42" s="141"/>
      <c r="AB42" s="141"/>
      <c r="AC42" s="141"/>
      <c r="AD42" s="141"/>
      <c r="AE42" s="141"/>
      <c r="AF42" s="141"/>
      <c r="AG42" s="141"/>
      <c r="AH42" s="141"/>
      <c r="AI42" s="141"/>
      <c r="AJ42" s="141"/>
      <c r="AK42" s="141"/>
      <c r="AL42" s="141"/>
      <c r="AM42" s="141"/>
      <c r="AN42" s="141">
        <f>SUM(AN8:AN41)</f>
        <v>577.39182500000004</v>
      </c>
      <c r="AO42" s="142">
        <f t="shared" si="6"/>
        <v>96.553816889632117</v>
      </c>
      <c r="AP42" s="91">
        <f t="shared" si="8"/>
        <v>20.60817499999996</v>
      </c>
    </row>
    <row r="43" spans="1:42" ht="26.25" customHeight="1" x14ac:dyDescent="0.15">
      <c r="A43" s="659" t="s">
        <v>481</v>
      </c>
      <c r="B43" s="176" t="s">
        <v>482</v>
      </c>
      <c r="C43" s="176"/>
      <c r="D43" s="143">
        <v>2101</v>
      </c>
      <c r="E43" s="95"/>
      <c r="F43" s="95"/>
      <c r="G43" s="95">
        <f t="shared" si="1"/>
        <v>0</v>
      </c>
      <c r="H43" s="95"/>
      <c r="I43" s="95">
        <v>3</v>
      </c>
      <c r="J43" s="95"/>
      <c r="K43" s="95">
        <f t="shared" si="2"/>
        <v>3</v>
      </c>
      <c r="L43" s="95"/>
      <c r="M43" s="95"/>
      <c r="N43" s="95"/>
      <c r="O43" s="95">
        <f t="shared" si="3"/>
        <v>0</v>
      </c>
      <c r="P43" s="95"/>
      <c r="Q43" s="95"/>
      <c r="R43" s="95"/>
      <c r="S43" s="95">
        <f t="shared" si="4"/>
        <v>0</v>
      </c>
      <c r="T43" s="96">
        <f t="shared" si="5"/>
        <v>3</v>
      </c>
      <c r="U43" s="114">
        <v>0.6</v>
      </c>
      <c r="V43" s="105">
        <v>2.1901999999999999</v>
      </c>
      <c r="W43" s="109">
        <v>0.18</v>
      </c>
      <c r="X43" s="109">
        <v>0.76</v>
      </c>
      <c r="Y43" s="101"/>
      <c r="Z43" s="101"/>
      <c r="AA43" s="101"/>
      <c r="AB43" s="101"/>
      <c r="AC43" s="101"/>
      <c r="AD43" s="101"/>
      <c r="AE43" s="101"/>
      <c r="AF43" s="101"/>
      <c r="AG43" s="101"/>
      <c r="AH43" s="101"/>
      <c r="AI43" s="101"/>
      <c r="AJ43" s="101"/>
      <c r="AK43" s="101"/>
      <c r="AL43" s="101"/>
      <c r="AM43" s="101"/>
      <c r="AN43" s="101">
        <f>SUM(U43:AF43)</f>
        <v>3.7302</v>
      </c>
      <c r="AO43" s="102">
        <f t="shared" si="6"/>
        <v>124.34</v>
      </c>
      <c r="AP43" s="91">
        <f t="shared" si="8"/>
        <v>-0.73019999999999996</v>
      </c>
    </row>
    <row r="44" spans="1:42" ht="26.25" customHeight="1" x14ac:dyDescent="0.15">
      <c r="A44" s="659"/>
      <c r="B44" s="176" t="s">
        <v>483</v>
      </c>
      <c r="C44" s="176"/>
      <c r="D44" s="143">
        <v>2201</v>
      </c>
      <c r="E44" s="95"/>
      <c r="F44" s="95">
        <v>1</v>
      </c>
      <c r="G44" s="95">
        <f t="shared" si="1"/>
        <v>1</v>
      </c>
      <c r="H44" s="95"/>
      <c r="I44" s="95"/>
      <c r="J44" s="95"/>
      <c r="K44" s="95">
        <f t="shared" si="2"/>
        <v>0</v>
      </c>
      <c r="L44" s="95"/>
      <c r="M44" s="95"/>
      <c r="N44" s="95"/>
      <c r="O44" s="95">
        <f t="shared" si="3"/>
        <v>0</v>
      </c>
      <c r="P44" s="95"/>
      <c r="Q44" s="95"/>
      <c r="R44" s="95"/>
      <c r="S44" s="95">
        <f t="shared" si="4"/>
        <v>0</v>
      </c>
      <c r="T44" s="96">
        <f t="shared" si="5"/>
        <v>1</v>
      </c>
      <c r="U44" s="114">
        <v>0.24</v>
      </c>
      <c r="V44" s="100"/>
      <c r="W44" s="101"/>
      <c r="X44" s="101"/>
      <c r="Y44" s="101"/>
      <c r="Z44" s="101"/>
      <c r="AA44" s="101"/>
      <c r="AB44" s="101"/>
      <c r="AC44" s="101"/>
      <c r="AD44" s="101"/>
      <c r="AE44" s="101"/>
      <c r="AF44" s="101"/>
      <c r="AG44" s="101"/>
      <c r="AH44" s="101"/>
      <c r="AI44" s="101"/>
      <c r="AJ44" s="101"/>
      <c r="AK44" s="101"/>
      <c r="AL44" s="101"/>
      <c r="AM44" s="101"/>
      <c r="AN44" s="101">
        <f>SUM(U44:AF44)</f>
        <v>0.24</v>
      </c>
      <c r="AO44" s="102">
        <f t="shared" si="6"/>
        <v>24</v>
      </c>
      <c r="AP44" s="91">
        <f t="shared" si="8"/>
        <v>0.76</v>
      </c>
    </row>
    <row r="45" spans="1:42" ht="26.25" customHeight="1" x14ac:dyDescent="0.15">
      <c r="A45" s="659"/>
      <c r="B45" s="176" t="s">
        <v>484</v>
      </c>
      <c r="C45" s="176"/>
      <c r="D45" s="143">
        <v>2301</v>
      </c>
      <c r="E45" s="95"/>
      <c r="F45" s="95">
        <v>1</v>
      </c>
      <c r="G45" s="95">
        <f t="shared" si="1"/>
        <v>1</v>
      </c>
      <c r="H45" s="95"/>
      <c r="I45" s="95"/>
      <c r="J45" s="95"/>
      <c r="K45" s="95">
        <f t="shared" si="2"/>
        <v>0</v>
      </c>
      <c r="L45" s="95"/>
      <c r="M45" s="95"/>
      <c r="N45" s="95"/>
      <c r="O45" s="95">
        <f t="shared" si="3"/>
        <v>0</v>
      </c>
      <c r="P45" s="95"/>
      <c r="Q45" s="95"/>
      <c r="R45" s="95"/>
      <c r="S45" s="95">
        <f t="shared" si="4"/>
        <v>0</v>
      </c>
      <c r="T45" s="96">
        <f t="shared" si="5"/>
        <v>1</v>
      </c>
      <c r="U45" s="114">
        <v>1</v>
      </c>
      <c r="V45" s="100"/>
      <c r="W45" s="101"/>
      <c r="X45" s="101"/>
      <c r="Y45" s="101"/>
      <c r="Z45" s="101"/>
      <c r="AA45" s="101"/>
      <c r="AB45" s="101"/>
      <c r="AC45" s="101"/>
      <c r="AD45" s="101"/>
      <c r="AE45" s="101"/>
      <c r="AF45" s="101"/>
      <c r="AG45" s="101"/>
      <c r="AH45" s="101"/>
      <c r="AI45" s="101"/>
      <c r="AJ45" s="101"/>
      <c r="AK45" s="101"/>
      <c r="AL45" s="101"/>
      <c r="AM45" s="101"/>
      <c r="AN45" s="101">
        <f>SUM(U45:AF45)</f>
        <v>1</v>
      </c>
      <c r="AO45" s="102">
        <f t="shared" si="6"/>
        <v>100</v>
      </c>
      <c r="AP45" s="91">
        <f t="shared" si="8"/>
        <v>0</v>
      </c>
    </row>
    <row r="46" spans="1:42" ht="26.25" customHeight="1" x14ac:dyDescent="0.15">
      <c r="A46" s="659"/>
      <c r="B46" s="176" t="s">
        <v>485</v>
      </c>
      <c r="C46" s="176"/>
      <c r="D46" s="143">
        <v>2401</v>
      </c>
      <c r="E46" s="95"/>
      <c r="F46" s="95">
        <v>1</v>
      </c>
      <c r="G46" s="95">
        <f t="shared" si="1"/>
        <v>1</v>
      </c>
      <c r="H46" s="95"/>
      <c r="I46" s="95"/>
      <c r="J46" s="95"/>
      <c r="K46" s="95">
        <f t="shared" si="2"/>
        <v>0</v>
      </c>
      <c r="L46" s="95"/>
      <c r="M46" s="95"/>
      <c r="N46" s="95"/>
      <c r="O46" s="95">
        <f t="shared" si="3"/>
        <v>0</v>
      </c>
      <c r="P46" s="95"/>
      <c r="Q46" s="95"/>
      <c r="R46" s="95"/>
      <c r="S46" s="95">
        <f t="shared" si="4"/>
        <v>0</v>
      </c>
      <c r="T46" s="96">
        <f t="shared" si="5"/>
        <v>1</v>
      </c>
      <c r="U46" s="114">
        <v>1</v>
      </c>
      <c r="V46" s="101"/>
      <c r="W46" s="101"/>
      <c r="X46" s="101"/>
      <c r="Y46" s="101"/>
      <c r="Z46" s="101"/>
      <c r="AA46" s="101"/>
      <c r="AB46" s="101"/>
      <c r="AC46" s="101"/>
      <c r="AD46" s="101"/>
      <c r="AE46" s="101"/>
      <c r="AF46" s="101"/>
      <c r="AG46" s="101"/>
      <c r="AH46" s="101"/>
      <c r="AI46" s="101"/>
      <c r="AJ46" s="101"/>
      <c r="AK46" s="101"/>
      <c r="AL46" s="101"/>
      <c r="AM46" s="101"/>
      <c r="AN46" s="101">
        <f>SUM(U46:AF46)</f>
        <v>1</v>
      </c>
      <c r="AO46" s="102">
        <f t="shared" si="6"/>
        <v>100</v>
      </c>
      <c r="AP46" s="91">
        <f t="shared" si="8"/>
        <v>0</v>
      </c>
    </row>
    <row r="47" spans="1:42" ht="26.25" customHeight="1" x14ac:dyDescent="0.15">
      <c r="A47" s="659"/>
      <c r="B47" s="176" t="s">
        <v>486</v>
      </c>
      <c r="C47" s="176"/>
      <c r="D47" s="143">
        <v>2501</v>
      </c>
      <c r="E47" s="95"/>
      <c r="F47" s="95">
        <v>1</v>
      </c>
      <c r="G47" s="95">
        <f t="shared" si="1"/>
        <v>1</v>
      </c>
      <c r="H47" s="95"/>
      <c r="I47" s="95"/>
      <c r="J47" s="95"/>
      <c r="K47" s="95">
        <f t="shared" si="2"/>
        <v>0</v>
      </c>
      <c r="L47" s="95"/>
      <c r="M47" s="95"/>
      <c r="N47" s="95"/>
      <c r="O47" s="95">
        <f t="shared" si="3"/>
        <v>0</v>
      </c>
      <c r="P47" s="95"/>
      <c r="Q47" s="95"/>
      <c r="R47" s="95"/>
      <c r="S47" s="95">
        <f t="shared" si="4"/>
        <v>0</v>
      </c>
      <c r="T47" s="96">
        <f t="shared" si="5"/>
        <v>1</v>
      </c>
      <c r="U47" s="114">
        <v>0.20250000000000001</v>
      </c>
      <c r="V47" s="109">
        <v>0.8</v>
      </c>
      <c r="W47" s="101"/>
      <c r="X47" s="101"/>
      <c r="Y47" s="101"/>
      <c r="Z47" s="101"/>
      <c r="AA47" s="101"/>
      <c r="AB47" s="101"/>
      <c r="AC47" s="101"/>
      <c r="AD47" s="101"/>
      <c r="AE47" s="101"/>
      <c r="AF47" s="101"/>
      <c r="AG47" s="101"/>
      <c r="AH47" s="101"/>
      <c r="AI47" s="101"/>
      <c r="AJ47" s="101"/>
      <c r="AK47" s="101"/>
      <c r="AL47" s="101"/>
      <c r="AM47" s="101"/>
      <c r="AN47" s="101">
        <f>SUM(U47:AF47)</f>
        <v>1.0024999999999999</v>
      </c>
      <c r="AO47" s="102">
        <f t="shared" si="6"/>
        <v>100.25</v>
      </c>
      <c r="AP47" s="91">
        <f t="shared" si="8"/>
        <v>-2.4999999999999467E-3</v>
      </c>
    </row>
    <row r="48" spans="1:42" ht="16.5" customHeight="1" x14ac:dyDescent="0.15">
      <c r="A48" s="659"/>
      <c r="B48" s="662" t="s">
        <v>487</v>
      </c>
      <c r="C48" s="663"/>
      <c r="D48" s="179"/>
      <c r="E48" s="138">
        <f>SUM(E43:E47)</f>
        <v>0</v>
      </c>
      <c r="F48" s="138">
        <f t="shared" ref="F48:T48" si="10">SUM(F43:F47)</f>
        <v>4</v>
      </c>
      <c r="G48" s="138">
        <f t="shared" si="10"/>
        <v>4</v>
      </c>
      <c r="H48" s="138">
        <f t="shared" si="10"/>
        <v>0</v>
      </c>
      <c r="I48" s="138">
        <f t="shared" si="10"/>
        <v>3</v>
      </c>
      <c r="J48" s="138">
        <f t="shared" si="10"/>
        <v>0</v>
      </c>
      <c r="K48" s="138">
        <f t="shared" si="10"/>
        <v>3</v>
      </c>
      <c r="L48" s="138">
        <f t="shared" si="10"/>
        <v>0</v>
      </c>
      <c r="M48" s="138">
        <f t="shared" si="10"/>
        <v>0</v>
      </c>
      <c r="N48" s="138">
        <f t="shared" si="10"/>
        <v>0</v>
      </c>
      <c r="O48" s="138">
        <f t="shared" si="10"/>
        <v>0</v>
      </c>
      <c r="P48" s="138">
        <f t="shared" si="10"/>
        <v>0</v>
      </c>
      <c r="Q48" s="138">
        <f t="shared" si="10"/>
        <v>0</v>
      </c>
      <c r="R48" s="138">
        <f t="shared" si="10"/>
        <v>0</v>
      </c>
      <c r="S48" s="138">
        <f t="shared" si="10"/>
        <v>0</v>
      </c>
      <c r="T48" s="138">
        <f t="shared" si="10"/>
        <v>7</v>
      </c>
      <c r="U48" s="140"/>
      <c r="V48" s="141"/>
      <c r="W48" s="141"/>
      <c r="X48" s="141"/>
      <c r="Y48" s="141"/>
      <c r="Z48" s="141"/>
      <c r="AA48" s="141"/>
      <c r="AB48" s="141"/>
      <c r="AC48" s="141"/>
      <c r="AD48" s="141"/>
      <c r="AE48" s="141"/>
      <c r="AF48" s="141"/>
      <c r="AG48" s="141"/>
      <c r="AH48" s="141"/>
      <c r="AI48" s="141"/>
      <c r="AJ48" s="141"/>
      <c r="AK48" s="141"/>
      <c r="AL48" s="141"/>
      <c r="AM48" s="141"/>
      <c r="AN48" s="141">
        <f>SUM(AN43:AN47)</f>
        <v>6.9726999999999997</v>
      </c>
      <c r="AO48" s="142">
        <f t="shared" si="6"/>
        <v>99.61</v>
      </c>
      <c r="AP48" s="91">
        <f t="shared" si="8"/>
        <v>2.7300000000000324E-2</v>
      </c>
    </row>
    <row r="49" spans="1:42" ht="22.5" customHeight="1" x14ac:dyDescent="0.15">
      <c r="A49" s="659" t="s">
        <v>488</v>
      </c>
      <c r="B49" s="176" t="s">
        <v>489</v>
      </c>
      <c r="C49" s="176" t="s">
        <v>490</v>
      </c>
      <c r="D49" s="143">
        <v>3101</v>
      </c>
      <c r="E49" s="95"/>
      <c r="F49" s="95"/>
      <c r="G49" s="95">
        <f t="shared" si="1"/>
        <v>0</v>
      </c>
      <c r="H49" s="95"/>
      <c r="I49" s="95">
        <v>2</v>
      </c>
      <c r="J49" s="95">
        <v>3</v>
      </c>
      <c r="K49" s="95">
        <f t="shared" si="2"/>
        <v>5</v>
      </c>
      <c r="L49" s="95"/>
      <c r="M49" s="95"/>
      <c r="N49" s="95"/>
      <c r="O49" s="95">
        <f t="shared" si="3"/>
        <v>0</v>
      </c>
      <c r="P49" s="95"/>
      <c r="Q49" s="95"/>
      <c r="R49" s="95"/>
      <c r="S49" s="95">
        <f t="shared" si="4"/>
        <v>0</v>
      </c>
      <c r="T49" s="96">
        <f t="shared" si="5"/>
        <v>5</v>
      </c>
      <c r="U49" s="126">
        <v>4.9955999999999996</v>
      </c>
      <c r="V49" s="101"/>
      <c r="W49" s="101"/>
      <c r="X49" s="101"/>
      <c r="Y49" s="101"/>
      <c r="Z49" s="101"/>
      <c r="AA49" s="101"/>
      <c r="AC49" s="101"/>
      <c r="AD49" s="101"/>
      <c r="AE49" s="101"/>
      <c r="AF49" s="101"/>
      <c r="AG49" s="101"/>
      <c r="AH49" s="101"/>
      <c r="AI49" s="101"/>
      <c r="AJ49" s="101"/>
      <c r="AK49" s="101"/>
      <c r="AL49" s="101"/>
      <c r="AM49" s="101"/>
      <c r="AN49" s="101">
        <f>SUM(U49:AF49)</f>
        <v>4.9955999999999996</v>
      </c>
      <c r="AO49" s="102">
        <f t="shared" si="6"/>
        <v>99.911999999999992</v>
      </c>
      <c r="AP49" s="91">
        <f t="shared" si="8"/>
        <v>4.4000000000004036E-3</v>
      </c>
    </row>
    <row r="50" spans="1:42" ht="22.5" customHeight="1" x14ac:dyDescent="0.15">
      <c r="A50" s="659"/>
      <c r="B50" s="176" t="s">
        <v>491</v>
      </c>
      <c r="C50" s="176" t="s">
        <v>492</v>
      </c>
      <c r="D50" s="143">
        <v>3201</v>
      </c>
      <c r="E50" s="95"/>
      <c r="F50" s="95"/>
      <c r="G50" s="95">
        <f t="shared" si="1"/>
        <v>0</v>
      </c>
      <c r="H50" s="95"/>
      <c r="I50" s="95">
        <v>1</v>
      </c>
      <c r="J50" s="95">
        <v>2</v>
      </c>
      <c r="K50" s="95">
        <f t="shared" si="2"/>
        <v>3</v>
      </c>
      <c r="L50" s="95"/>
      <c r="M50" s="95"/>
      <c r="N50" s="95"/>
      <c r="O50" s="95">
        <f t="shared" si="3"/>
        <v>0</v>
      </c>
      <c r="P50" s="95"/>
      <c r="Q50" s="95"/>
      <c r="R50" s="95"/>
      <c r="S50" s="95">
        <f t="shared" si="4"/>
        <v>0</v>
      </c>
      <c r="T50" s="96">
        <f t="shared" si="5"/>
        <v>3</v>
      </c>
      <c r="U50" s="144">
        <v>0.75900000000000001</v>
      </c>
      <c r="V50" s="101"/>
      <c r="W50" s="101"/>
      <c r="X50" s="101"/>
      <c r="Y50" s="101"/>
      <c r="Z50" s="101"/>
      <c r="AA50" s="101"/>
      <c r="AB50" s="101"/>
      <c r="AC50" s="101"/>
      <c r="AD50" s="101"/>
      <c r="AE50" s="101"/>
      <c r="AF50" s="101"/>
      <c r="AG50" s="101"/>
      <c r="AH50" s="101"/>
      <c r="AI50" s="101"/>
      <c r="AJ50" s="101"/>
      <c r="AK50" s="101"/>
      <c r="AL50" s="101"/>
      <c r="AM50" s="101"/>
      <c r="AN50" s="101">
        <f t="shared" ref="AN50:AN57" si="11">SUM(U50:AF50)</f>
        <v>0.75900000000000001</v>
      </c>
      <c r="AO50" s="102">
        <f t="shared" si="6"/>
        <v>25.3</v>
      </c>
      <c r="AP50" s="91">
        <f t="shared" si="8"/>
        <v>2.2410000000000001</v>
      </c>
    </row>
    <row r="51" spans="1:42" ht="16.5" customHeight="1" x14ac:dyDescent="0.15">
      <c r="A51" s="659"/>
      <c r="B51" s="664" t="s">
        <v>493</v>
      </c>
      <c r="C51" s="176" t="s">
        <v>494</v>
      </c>
      <c r="D51" s="143">
        <v>3301</v>
      </c>
      <c r="E51" s="95"/>
      <c r="F51" s="95"/>
      <c r="G51" s="95">
        <f t="shared" si="1"/>
        <v>0</v>
      </c>
      <c r="H51" s="95"/>
      <c r="I51" s="95">
        <v>1</v>
      </c>
      <c r="J51" s="95">
        <v>3</v>
      </c>
      <c r="K51" s="95">
        <f t="shared" si="2"/>
        <v>4</v>
      </c>
      <c r="L51" s="95"/>
      <c r="M51" s="95"/>
      <c r="N51" s="95"/>
      <c r="O51" s="95">
        <f t="shared" si="3"/>
        <v>0</v>
      </c>
      <c r="P51" s="95"/>
      <c r="Q51" s="95"/>
      <c r="R51" s="95"/>
      <c r="S51" s="95">
        <f t="shared" si="4"/>
        <v>0</v>
      </c>
      <c r="T51" s="96">
        <f t="shared" si="5"/>
        <v>4</v>
      </c>
      <c r="U51" s="114">
        <v>2.3199999999999998</v>
      </c>
      <c r="V51" s="100">
        <v>1.653</v>
      </c>
      <c r="W51" s="101"/>
      <c r="X51" s="101"/>
      <c r="Y51" s="101"/>
      <c r="Z51" s="101"/>
      <c r="AA51" s="101"/>
      <c r="AB51" s="101"/>
      <c r="AC51" s="101"/>
      <c r="AD51" s="101"/>
      <c r="AE51" s="101"/>
      <c r="AF51" s="101"/>
      <c r="AG51" s="101"/>
      <c r="AH51" s="101"/>
      <c r="AI51" s="101"/>
      <c r="AJ51" s="101"/>
      <c r="AK51" s="101"/>
      <c r="AL51" s="101"/>
      <c r="AM51" s="101"/>
      <c r="AN51" s="101">
        <f t="shared" si="11"/>
        <v>3.9729999999999999</v>
      </c>
      <c r="AO51" s="102">
        <f t="shared" si="6"/>
        <v>99.325000000000003</v>
      </c>
      <c r="AP51" s="91">
        <f t="shared" si="8"/>
        <v>2.7000000000000135E-2</v>
      </c>
    </row>
    <row r="52" spans="1:42" ht="16.5" customHeight="1" x14ac:dyDescent="0.15">
      <c r="A52" s="659"/>
      <c r="B52" s="665"/>
      <c r="C52" s="176" t="s">
        <v>495</v>
      </c>
      <c r="D52" s="143">
        <v>3302</v>
      </c>
      <c r="E52" s="95"/>
      <c r="F52" s="95"/>
      <c r="G52" s="95">
        <f t="shared" si="1"/>
        <v>0</v>
      </c>
      <c r="H52" s="95"/>
      <c r="I52" s="95">
        <v>10</v>
      </c>
      <c r="J52" s="95">
        <v>11</v>
      </c>
      <c r="K52" s="95">
        <f t="shared" si="2"/>
        <v>21</v>
      </c>
      <c r="L52" s="95"/>
      <c r="M52" s="95"/>
      <c r="N52" s="95"/>
      <c r="O52" s="95">
        <f t="shared" si="3"/>
        <v>0</v>
      </c>
      <c r="P52" s="95"/>
      <c r="Q52" s="95"/>
      <c r="R52" s="95"/>
      <c r="S52" s="95">
        <f t="shared" si="4"/>
        <v>0</v>
      </c>
      <c r="T52" s="96">
        <f t="shared" si="5"/>
        <v>21</v>
      </c>
      <c r="U52" s="114">
        <v>4.9557000000000002</v>
      </c>
      <c r="V52" s="126">
        <v>4.8680000000000003</v>
      </c>
      <c r="W52" s="126">
        <v>4.78</v>
      </c>
      <c r="X52" s="126">
        <v>6.3963000000000001</v>
      </c>
      <c r="Y52" s="101"/>
      <c r="Z52" s="101"/>
      <c r="AA52" s="101"/>
      <c r="AB52" s="101"/>
      <c r="AC52" s="101"/>
      <c r="AD52" s="101"/>
      <c r="AE52" s="101"/>
      <c r="AF52" s="101"/>
      <c r="AG52" s="101"/>
      <c r="AH52" s="101"/>
      <c r="AI52" s="101"/>
      <c r="AJ52" s="101"/>
      <c r="AK52" s="101"/>
      <c r="AL52" s="101"/>
      <c r="AM52" s="101"/>
      <c r="AN52" s="101">
        <f t="shared" si="11"/>
        <v>21</v>
      </c>
      <c r="AO52" s="102">
        <f t="shared" si="6"/>
        <v>100</v>
      </c>
      <c r="AP52" s="91">
        <f t="shared" si="8"/>
        <v>0</v>
      </c>
    </row>
    <row r="53" spans="1:42" ht="29.25" customHeight="1" x14ac:dyDescent="0.15">
      <c r="A53" s="659"/>
      <c r="B53" s="665"/>
      <c r="C53" s="145" t="s">
        <v>496</v>
      </c>
      <c r="D53" s="143">
        <v>3303</v>
      </c>
      <c r="E53" s="146">
        <v>15</v>
      </c>
      <c r="F53" s="146"/>
      <c r="G53" s="95">
        <f t="shared" si="1"/>
        <v>15</v>
      </c>
      <c r="H53" s="146"/>
      <c r="I53" s="146"/>
      <c r="J53" s="146"/>
      <c r="K53" s="95">
        <f t="shared" si="2"/>
        <v>0</v>
      </c>
      <c r="L53" s="146"/>
      <c r="M53" s="146"/>
      <c r="N53" s="146"/>
      <c r="O53" s="95">
        <f t="shared" si="3"/>
        <v>0</v>
      </c>
      <c r="P53" s="146"/>
      <c r="Q53" s="146"/>
      <c r="R53" s="146"/>
      <c r="S53" s="95">
        <f t="shared" si="4"/>
        <v>0</v>
      </c>
      <c r="T53" s="96">
        <f t="shared" si="5"/>
        <v>15</v>
      </c>
      <c r="U53" s="104">
        <v>10</v>
      </c>
      <c r="V53" s="98">
        <v>4.7720000000000002</v>
      </c>
      <c r="W53" s="101"/>
      <c r="X53" s="101"/>
      <c r="Y53" s="101"/>
      <c r="Z53" s="101"/>
      <c r="AA53" s="101"/>
      <c r="AB53" s="101"/>
      <c r="AC53" s="101"/>
      <c r="AD53" s="101"/>
      <c r="AE53" s="101"/>
      <c r="AF53" s="101"/>
      <c r="AG53" s="101"/>
      <c r="AH53" s="101"/>
      <c r="AI53" s="101"/>
      <c r="AJ53" s="101"/>
      <c r="AK53" s="101"/>
      <c r="AL53" s="101"/>
      <c r="AM53" s="101"/>
      <c r="AN53" s="101">
        <f t="shared" si="11"/>
        <v>14.772</v>
      </c>
      <c r="AO53" s="102">
        <f t="shared" si="6"/>
        <v>98.48</v>
      </c>
      <c r="AP53" s="91">
        <f t="shared" si="8"/>
        <v>0.22799999999999976</v>
      </c>
    </row>
    <row r="54" spans="1:42" ht="38.25" customHeight="1" x14ac:dyDescent="0.15">
      <c r="A54" s="659"/>
      <c r="B54" s="665"/>
      <c r="C54" s="145" t="s">
        <v>497</v>
      </c>
      <c r="D54" s="143">
        <v>3304</v>
      </c>
      <c r="E54" s="146">
        <v>30</v>
      </c>
      <c r="F54" s="146"/>
      <c r="G54" s="95">
        <f t="shared" si="1"/>
        <v>30</v>
      </c>
      <c r="H54" s="146"/>
      <c r="I54" s="146"/>
      <c r="J54" s="146"/>
      <c r="K54" s="95">
        <f t="shared" si="2"/>
        <v>0</v>
      </c>
      <c r="L54" s="146"/>
      <c r="M54" s="146"/>
      <c r="N54" s="146"/>
      <c r="O54" s="95">
        <f t="shared" si="3"/>
        <v>0</v>
      </c>
      <c r="P54" s="146"/>
      <c r="Q54" s="146"/>
      <c r="R54" s="146"/>
      <c r="S54" s="95">
        <f t="shared" si="4"/>
        <v>0</v>
      </c>
      <c r="T54" s="96">
        <f t="shared" si="5"/>
        <v>30</v>
      </c>
      <c r="U54" s="136">
        <v>15</v>
      </c>
      <c r="V54" s="109">
        <v>9.1</v>
      </c>
      <c r="W54" s="109">
        <v>5.9</v>
      </c>
      <c r="X54" s="101"/>
      <c r="Y54" s="101"/>
      <c r="Z54" s="101"/>
      <c r="AA54" s="101"/>
      <c r="AB54" s="101"/>
      <c r="AC54" s="101"/>
      <c r="AD54" s="101"/>
      <c r="AE54" s="101"/>
      <c r="AF54" s="101"/>
      <c r="AG54" s="101"/>
      <c r="AH54" s="101"/>
      <c r="AI54" s="101"/>
      <c r="AJ54" s="101"/>
      <c r="AK54" s="101"/>
      <c r="AL54" s="101"/>
      <c r="AM54" s="101"/>
      <c r="AN54" s="101">
        <f t="shared" si="11"/>
        <v>30</v>
      </c>
      <c r="AO54" s="102">
        <f t="shared" si="6"/>
        <v>100</v>
      </c>
      <c r="AP54" s="91">
        <f t="shared" si="8"/>
        <v>0</v>
      </c>
    </row>
    <row r="55" spans="1:42" ht="23.25" customHeight="1" x14ac:dyDescent="0.15">
      <c r="A55" s="659"/>
      <c r="B55" s="665"/>
      <c r="C55" s="145" t="s">
        <v>498</v>
      </c>
      <c r="D55" s="143">
        <v>3305</v>
      </c>
      <c r="E55" s="146">
        <v>5</v>
      </c>
      <c r="F55" s="146"/>
      <c r="G55" s="95">
        <f t="shared" si="1"/>
        <v>5</v>
      </c>
      <c r="H55" s="146"/>
      <c r="I55" s="146"/>
      <c r="J55" s="146"/>
      <c r="K55" s="95">
        <f t="shared" si="2"/>
        <v>0</v>
      </c>
      <c r="L55" s="146"/>
      <c r="M55" s="146"/>
      <c r="N55" s="146"/>
      <c r="O55" s="95">
        <f t="shared" si="3"/>
        <v>0</v>
      </c>
      <c r="P55" s="146"/>
      <c r="Q55" s="146"/>
      <c r="R55" s="146"/>
      <c r="S55" s="95">
        <f t="shared" si="4"/>
        <v>0</v>
      </c>
      <c r="T55" s="96">
        <f t="shared" si="5"/>
        <v>5</v>
      </c>
      <c r="U55" s="136">
        <v>5</v>
      </c>
      <c r="V55" s="101"/>
      <c r="W55" s="101"/>
      <c r="X55" s="101"/>
      <c r="Y55" s="101"/>
      <c r="Z55" s="101"/>
      <c r="AA55" s="101"/>
      <c r="AB55" s="101"/>
      <c r="AC55" s="101"/>
      <c r="AD55" s="101"/>
      <c r="AE55" s="101"/>
      <c r="AF55" s="101"/>
      <c r="AG55" s="101"/>
      <c r="AH55" s="101"/>
      <c r="AI55" s="101"/>
      <c r="AJ55" s="101"/>
      <c r="AK55" s="101"/>
      <c r="AL55" s="101"/>
      <c r="AM55" s="101"/>
      <c r="AN55" s="101">
        <f t="shared" si="11"/>
        <v>5</v>
      </c>
      <c r="AO55" s="102">
        <f t="shared" si="6"/>
        <v>100</v>
      </c>
      <c r="AP55" s="91">
        <f t="shared" si="8"/>
        <v>0</v>
      </c>
    </row>
    <row r="56" spans="1:42" ht="26.25" customHeight="1" x14ac:dyDescent="0.15">
      <c r="A56" s="659"/>
      <c r="B56" s="665"/>
      <c r="C56" s="145" t="s">
        <v>499</v>
      </c>
      <c r="D56" s="143">
        <v>3306</v>
      </c>
      <c r="E56" s="146">
        <v>10</v>
      </c>
      <c r="F56" s="147"/>
      <c r="G56" s="95">
        <f t="shared" si="1"/>
        <v>10</v>
      </c>
      <c r="H56" s="146"/>
      <c r="I56" s="146"/>
      <c r="J56" s="146"/>
      <c r="K56" s="95">
        <f t="shared" si="2"/>
        <v>0</v>
      </c>
      <c r="L56" s="146"/>
      <c r="M56" s="146"/>
      <c r="N56" s="146"/>
      <c r="O56" s="95">
        <f t="shared" si="3"/>
        <v>0</v>
      </c>
      <c r="P56" s="146"/>
      <c r="Q56" s="146"/>
      <c r="R56" s="146"/>
      <c r="S56" s="95">
        <f t="shared" si="4"/>
        <v>0</v>
      </c>
      <c r="T56" s="96">
        <f t="shared" si="5"/>
        <v>10</v>
      </c>
      <c r="U56" s="114">
        <v>5</v>
      </c>
      <c r="V56" s="105">
        <v>4.7490500000000004</v>
      </c>
      <c r="W56" s="101"/>
      <c r="X56" s="101"/>
      <c r="Y56" s="101"/>
      <c r="Z56" s="101"/>
      <c r="AA56" s="101"/>
      <c r="AB56" s="101"/>
      <c r="AC56" s="101"/>
      <c r="AD56" s="101"/>
      <c r="AE56" s="101"/>
      <c r="AF56" s="101"/>
      <c r="AG56" s="101"/>
      <c r="AH56" s="101"/>
      <c r="AI56" s="101"/>
      <c r="AJ56" s="101"/>
      <c r="AK56" s="101"/>
      <c r="AL56" s="101"/>
      <c r="AM56" s="101"/>
      <c r="AN56" s="101">
        <f t="shared" si="11"/>
        <v>9.7490500000000004</v>
      </c>
      <c r="AO56" s="102">
        <f t="shared" si="6"/>
        <v>97.490499999999997</v>
      </c>
      <c r="AP56" s="91">
        <f t="shared" si="8"/>
        <v>0.25094999999999956</v>
      </c>
    </row>
    <row r="57" spans="1:42" ht="16.5" customHeight="1" x14ac:dyDescent="0.15">
      <c r="A57" s="659"/>
      <c r="B57" s="666"/>
      <c r="C57" s="125" t="s">
        <v>500</v>
      </c>
      <c r="D57" s="143">
        <v>3307</v>
      </c>
      <c r="E57" s="101"/>
      <c r="F57" s="101"/>
      <c r="G57" s="95">
        <f t="shared" si="1"/>
        <v>0</v>
      </c>
      <c r="H57" s="101"/>
      <c r="I57" s="101">
        <v>90</v>
      </c>
      <c r="J57" s="101"/>
      <c r="K57" s="95">
        <f t="shared" si="2"/>
        <v>90</v>
      </c>
      <c r="L57" s="101"/>
      <c r="M57" s="101">
        <v>38</v>
      </c>
      <c r="N57" s="101"/>
      <c r="O57" s="95">
        <f t="shared" si="3"/>
        <v>38</v>
      </c>
      <c r="P57" s="101"/>
      <c r="Q57" s="101"/>
      <c r="R57" s="101"/>
      <c r="S57" s="95">
        <f t="shared" si="4"/>
        <v>0</v>
      </c>
      <c r="T57" s="96">
        <f t="shared" si="5"/>
        <v>128</v>
      </c>
      <c r="U57" s="114">
        <v>2.91</v>
      </c>
      <c r="V57" s="104">
        <v>0.48</v>
      </c>
      <c r="W57" s="109">
        <v>29</v>
      </c>
      <c r="X57" s="109">
        <v>5.82</v>
      </c>
      <c r="Y57" s="109">
        <v>25</v>
      </c>
      <c r="Z57" s="109">
        <v>14.5434</v>
      </c>
      <c r="AA57" s="105">
        <v>15.8863</v>
      </c>
      <c r="AB57" s="105">
        <v>0.43149999999999999</v>
      </c>
      <c r="AC57" s="105">
        <v>25</v>
      </c>
      <c r="AD57" s="105">
        <v>3</v>
      </c>
      <c r="AE57" s="126">
        <v>4.5941000000000001</v>
      </c>
      <c r="AF57" s="100">
        <v>0.97</v>
      </c>
      <c r="AG57" s="101"/>
      <c r="AH57" s="101"/>
      <c r="AI57" s="101"/>
      <c r="AJ57" s="101"/>
      <c r="AK57" s="101"/>
      <c r="AL57" s="101"/>
      <c r="AM57" s="101"/>
      <c r="AN57" s="101">
        <f t="shared" si="11"/>
        <v>127.6353</v>
      </c>
      <c r="AO57" s="102">
        <f t="shared" si="6"/>
        <v>99.715078125000005</v>
      </c>
      <c r="AP57" s="91">
        <f t="shared" si="8"/>
        <v>0.36469999999999914</v>
      </c>
    </row>
    <row r="58" spans="1:42" ht="16.5" customHeight="1" x14ac:dyDescent="0.15">
      <c r="A58" s="659"/>
      <c r="B58" s="662" t="s">
        <v>319</v>
      </c>
      <c r="C58" s="663"/>
      <c r="D58" s="179"/>
      <c r="E58" s="138">
        <f>SUM(E49:E57)</f>
        <v>60</v>
      </c>
      <c r="F58" s="138">
        <f t="shared" ref="F58:T58" si="12">SUM(F49:F57)</f>
        <v>0</v>
      </c>
      <c r="G58" s="138">
        <f t="shared" si="12"/>
        <v>60</v>
      </c>
      <c r="H58" s="138">
        <f t="shared" si="12"/>
        <v>0</v>
      </c>
      <c r="I58" s="138">
        <f t="shared" si="12"/>
        <v>104</v>
      </c>
      <c r="J58" s="138">
        <f t="shared" si="12"/>
        <v>19</v>
      </c>
      <c r="K58" s="138">
        <f t="shared" si="12"/>
        <v>123</v>
      </c>
      <c r="L58" s="138">
        <f t="shared" si="12"/>
        <v>0</v>
      </c>
      <c r="M58" s="138">
        <f t="shared" si="12"/>
        <v>38</v>
      </c>
      <c r="N58" s="138">
        <f t="shared" si="12"/>
        <v>0</v>
      </c>
      <c r="O58" s="138">
        <f t="shared" si="12"/>
        <v>38</v>
      </c>
      <c r="P58" s="138">
        <f t="shared" si="12"/>
        <v>0</v>
      </c>
      <c r="Q58" s="138">
        <f t="shared" si="12"/>
        <v>0</v>
      </c>
      <c r="R58" s="138">
        <f t="shared" si="12"/>
        <v>0</v>
      </c>
      <c r="S58" s="138">
        <f t="shared" si="12"/>
        <v>0</v>
      </c>
      <c r="T58" s="139">
        <f t="shared" si="12"/>
        <v>221</v>
      </c>
      <c r="U58" s="140"/>
      <c r="V58" s="141"/>
      <c r="W58" s="141"/>
      <c r="X58" s="141"/>
      <c r="Y58" s="141"/>
      <c r="Z58" s="141"/>
      <c r="AA58" s="141"/>
      <c r="AB58" s="141"/>
      <c r="AC58" s="141"/>
      <c r="AD58" s="141"/>
      <c r="AE58" s="141"/>
      <c r="AF58" s="141"/>
      <c r="AG58" s="141"/>
      <c r="AH58" s="141"/>
      <c r="AI58" s="141"/>
      <c r="AJ58" s="141"/>
      <c r="AK58" s="141"/>
      <c r="AL58" s="141"/>
      <c r="AM58" s="141"/>
      <c r="AN58" s="141">
        <f>SUM(AN49:AN57)</f>
        <v>217.88395</v>
      </c>
      <c r="AO58" s="142">
        <f t="shared" si="6"/>
        <v>98.590022624434397</v>
      </c>
      <c r="AP58" s="91">
        <f t="shared" si="8"/>
        <v>3.1160500000000013</v>
      </c>
    </row>
    <row r="59" spans="1:42" ht="30.75" customHeight="1" x14ac:dyDescent="0.15">
      <c r="A59" s="659" t="s">
        <v>501</v>
      </c>
      <c r="B59" s="176" t="s">
        <v>321</v>
      </c>
      <c r="C59" s="176" t="s">
        <v>502</v>
      </c>
      <c r="D59" s="143">
        <v>4101</v>
      </c>
      <c r="E59" s="95"/>
      <c r="F59" s="95">
        <v>4</v>
      </c>
      <c r="G59" s="95">
        <f t="shared" si="1"/>
        <v>4</v>
      </c>
      <c r="H59" s="95"/>
      <c r="I59" s="95"/>
      <c r="J59" s="95"/>
      <c r="K59" s="95">
        <f t="shared" si="2"/>
        <v>0</v>
      </c>
      <c r="L59" s="95"/>
      <c r="M59" s="95"/>
      <c r="N59" s="95"/>
      <c r="O59" s="95">
        <f t="shared" si="3"/>
        <v>0</v>
      </c>
      <c r="P59" s="95"/>
      <c r="Q59" s="95"/>
      <c r="R59" s="95"/>
      <c r="S59" s="95">
        <f t="shared" si="4"/>
        <v>0</v>
      </c>
      <c r="T59" s="96">
        <f t="shared" si="5"/>
        <v>4</v>
      </c>
      <c r="U59" s="133">
        <v>4</v>
      </c>
      <c r="V59" s="101"/>
      <c r="W59" s="101"/>
      <c r="X59" s="101"/>
      <c r="Y59" s="101"/>
      <c r="Z59" s="101"/>
      <c r="AA59" s="100"/>
      <c r="AB59" s="100"/>
      <c r="AC59" s="101"/>
      <c r="AD59" s="101"/>
      <c r="AE59" s="101"/>
      <c r="AF59" s="101"/>
      <c r="AG59" s="101"/>
      <c r="AH59" s="101"/>
      <c r="AI59" s="101"/>
      <c r="AJ59" s="101"/>
      <c r="AK59" s="101"/>
      <c r="AL59" s="101"/>
      <c r="AM59" s="101"/>
      <c r="AN59" s="101">
        <f>SUM(U59:AF59)</f>
        <v>4</v>
      </c>
      <c r="AO59" s="102">
        <f t="shared" si="6"/>
        <v>100</v>
      </c>
      <c r="AP59" s="91">
        <f t="shared" si="8"/>
        <v>0</v>
      </c>
    </row>
    <row r="60" spans="1:42" ht="30" customHeight="1" x14ac:dyDescent="0.15">
      <c r="A60" s="659"/>
      <c r="B60" s="176" t="s">
        <v>503</v>
      </c>
      <c r="C60" s="176" t="s">
        <v>504</v>
      </c>
      <c r="D60" s="143">
        <v>4201</v>
      </c>
      <c r="E60" s="95">
        <v>24</v>
      </c>
      <c r="F60" s="95">
        <v>80</v>
      </c>
      <c r="G60" s="95">
        <f t="shared" si="1"/>
        <v>104</v>
      </c>
      <c r="H60" s="95"/>
      <c r="I60" s="95"/>
      <c r="J60" s="95">
        <v>24</v>
      </c>
      <c r="K60" s="95">
        <f t="shared" si="2"/>
        <v>24</v>
      </c>
      <c r="L60" s="95"/>
      <c r="M60" s="95"/>
      <c r="N60" s="95"/>
      <c r="O60" s="95">
        <f t="shared" si="3"/>
        <v>0</v>
      </c>
      <c r="P60" s="95"/>
      <c r="Q60" s="95"/>
      <c r="R60" s="95"/>
      <c r="S60" s="95">
        <f t="shared" si="4"/>
        <v>0</v>
      </c>
      <c r="T60" s="103">
        <f t="shared" si="5"/>
        <v>128</v>
      </c>
      <c r="U60" s="148">
        <v>6.12</v>
      </c>
      <c r="V60" s="109">
        <v>12.978</v>
      </c>
      <c r="W60" s="109">
        <v>2.7</v>
      </c>
      <c r="X60" s="109">
        <v>0.18</v>
      </c>
      <c r="Y60" s="109">
        <v>2.58</v>
      </c>
      <c r="Z60" s="109">
        <v>36.799999999999997</v>
      </c>
      <c r="AA60" s="104">
        <v>30.976365000000001</v>
      </c>
      <c r="AB60" s="104">
        <f>42.8-AA60</f>
        <v>11.823634999999996</v>
      </c>
      <c r="AC60" s="105">
        <v>21.4</v>
      </c>
      <c r="AD60" s="126">
        <v>2.4</v>
      </c>
      <c r="AE60" s="101"/>
      <c r="AF60" s="101"/>
      <c r="AG60" s="101"/>
      <c r="AH60" s="101"/>
      <c r="AI60" s="101"/>
      <c r="AJ60" s="101"/>
      <c r="AK60" s="101"/>
      <c r="AL60" s="101"/>
      <c r="AM60" s="101"/>
      <c r="AN60" s="101">
        <f>SUM(U60:AF60)</f>
        <v>127.958</v>
      </c>
      <c r="AO60" s="102">
        <f t="shared" si="6"/>
        <v>99.967187499999994</v>
      </c>
      <c r="AP60" s="91">
        <f t="shared" si="8"/>
        <v>4.2000000000001592E-2</v>
      </c>
    </row>
    <row r="61" spans="1:42" ht="30" customHeight="1" x14ac:dyDescent="0.15">
      <c r="A61" s="659"/>
      <c r="B61" s="176" t="s">
        <v>505</v>
      </c>
      <c r="C61" s="176" t="s">
        <v>506</v>
      </c>
      <c r="D61" s="143">
        <v>4301</v>
      </c>
      <c r="E61" s="95"/>
      <c r="F61" s="95">
        <v>6</v>
      </c>
      <c r="G61" s="95">
        <f t="shared" si="1"/>
        <v>6</v>
      </c>
      <c r="H61" s="95"/>
      <c r="I61" s="95"/>
      <c r="J61" s="95"/>
      <c r="K61" s="95"/>
      <c r="L61" s="95"/>
      <c r="M61" s="95"/>
      <c r="N61" s="95"/>
      <c r="O61" s="95"/>
      <c r="P61" s="95"/>
      <c r="Q61" s="95"/>
      <c r="R61" s="95"/>
      <c r="S61" s="95"/>
      <c r="T61" s="103">
        <f t="shared" si="5"/>
        <v>6</v>
      </c>
      <c r="U61" s="104">
        <v>6</v>
      </c>
      <c r="V61" s="149"/>
      <c r="W61" s="109"/>
      <c r="X61" s="109"/>
      <c r="Y61" s="109"/>
      <c r="Z61" s="109"/>
      <c r="AA61" s="105"/>
      <c r="AB61" s="105"/>
      <c r="AC61" s="101"/>
      <c r="AD61" s="101"/>
      <c r="AE61" s="101"/>
      <c r="AF61" s="101"/>
      <c r="AG61" s="101"/>
      <c r="AH61" s="101"/>
      <c r="AI61" s="101"/>
      <c r="AJ61" s="101"/>
      <c r="AK61" s="101"/>
      <c r="AL61" s="101"/>
      <c r="AM61" s="101"/>
      <c r="AN61" s="101">
        <f>SUM(U61:AF61)</f>
        <v>6</v>
      </c>
      <c r="AO61" s="102"/>
      <c r="AP61" s="91">
        <f t="shared" si="8"/>
        <v>0</v>
      </c>
    </row>
    <row r="62" spans="1:42" ht="24" customHeight="1" x14ac:dyDescent="0.15">
      <c r="A62" s="659"/>
      <c r="B62" s="176" t="s">
        <v>507</v>
      </c>
      <c r="C62" s="176" t="s">
        <v>508</v>
      </c>
      <c r="D62" s="143">
        <v>4401</v>
      </c>
      <c r="E62" s="95"/>
      <c r="F62" s="95">
        <v>22</v>
      </c>
      <c r="G62" s="95">
        <f t="shared" si="1"/>
        <v>22</v>
      </c>
      <c r="H62" s="95"/>
      <c r="I62" s="95"/>
      <c r="J62" s="95">
        <v>12</v>
      </c>
      <c r="K62" s="95">
        <f t="shared" si="2"/>
        <v>12</v>
      </c>
      <c r="L62" s="95"/>
      <c r="M62" s="95"/>
      <c r="N62" s="95"/>
      <c r="O62" s="95">
        <f t="shared" si="3"/>
        <v>0</v>
      </c>
      <c r="P62" s="95"/>
      <c r="Q62" s="95"/>
      <c r="R62" s="95"/>
      <c r="S62" s="95">
        <f t="shared" si="4"/>
        <v>0</v>
      </c>
      <c r="T62" s="96">
        <f t="shared" si="5"/>
        <v>34</v>
      </c>
      <c r="U62" s="133">
        <v>33.4</v>
      </c>
      <c r="V62" s="101"/>
      <c r="W62" s="101"/>
      <c r="X62" s="101"/>
      <c r="Y62" s="101"/>
      <c r="Z62" s="101"/>
      <c r="AA62" s="100"/>
      <c r="AB62" s="100"/>
      <c r="AC62" s="101"/>
      <c r="AD62" s="101"/>
      <c r="AE62" s="101"/>
      <c r="AF62" s="101"/>
      <c r="AG62" s="101"/>
      <c r="AH62" s="101"/>
      <c r="AI62" s="101"/>
      <c r="AJ62" s="101"/>
      <c r="AK62" s="101"/>
      <c r="AL62" s="101"/>
      <c r="AM62" s="101"/>
      <c r="AN62" s="101">
        <f>SUM(U62:AF62)</f>
        <v>33.4</v>
      </c>
      <c r="AO62" s="102">
        <f>IF(T62=0,0,AN62/T62*100)</f>
        <v>98.235294117647058</v>
      </c>
      <c r="AP62" s="91">
        <f t="shared" si="8"/>
        <v>0.60000000000000142</v>
      </c>
    </row>
    <row r="63" spans="1:42" ht="29.25" customHeight="1" x14ac:dyDescent="0.15">
      <c r="A63" s="659"/>
      <c r="B63" s="660" t="s">
        <v>329</v>
      </c>
      <c r="C63" s="660"/>
      <c r="D63" s="179"/>
      <c r="E63" s="138">
        <v>24</v>
      </c>
      <c r="F63" s="138">
        <v>112</v>
      </c>
      <c r="G63" s="138">
        <f t="shared" si="1"/>
        <v>136</v>
      </c>
      <c r="H63" s="138"/>
      <c r="I63" s="138"/>
      <c r="J63" s="138">
        <v>36</v>
      </c>
      <c r="K63" s="138">
        <f t="shared" si="2"/>
        <v>36</v>
      </c>
      <c r="L63" s="138"/>
      <c r="M63" s="138"/>
      <c r="N63" s="138"/>
      <c r="O63" s="138">
        <f t="shared" si="3"/>
        <v>0</v>
      </c>
      <c r="P63" s="138"/>
      <c r="Q63" s="138"/>
      <c r="R63" s="138"/>
      <c r="S63" s="138">
        <f t="shared" si="4"/>
        <v>0</v>
      </c>
      <c r="T63" s="138">
        <f t="shared" si="5"/>
        <v>172</v>
      </c>
      <c r="U63" s="141"/>
      <c r="V63" s="141"/>
      <c r="W63" s="141"/>
      <c r="X63" s="141"/>
      <c r="Y63" s="141"/>
      <c r="Z63" s="141"/>
      <c r="AA63" s="141"/>
      <c r="AB63" s="141"/>
      <c r="AC63" s="141"/>
      <c r="AD63" s="141"/>
      <c r="AE63" s="141"/>
      <c r="AF63" s="141"/>
      <c r="AG63" s="141"/>
      <c r="AH63" s="141"/>
      <c r="AI63" s="141"/>
      <c r="AJ63" s="141"/>
      <c r="AK63" s="141"/>
      <c r="AL63" s="141"/>
      <c r="AM63" s="141"/>
      <c r="AN63" s="141">
        <f>SUM(AN59:AN62)</f>
        <v>171.358</v>
      </c>
      <c r="AO63" s="142">
        <f>IF(T63=0,0,AN63/T63*100)</f>
        <v>99.626744186046508</v>
      </c>
      <c r="AP63" s="91">
        <f t="shared" si="8"/>
        <v>0.64199999999999591</v>
      </c>
    </row>
    <row r="64" spans="1:42" ht="21.75" customHeight="1" x14ac:dyDescent="0.15">
      <c r="A64" s="659" t="s">
        <v>509</v>
      </c>
      <c r="B64" s="661" t="s">
        <v>510</v>
      </c>
      <c r="C64" s="176" t="s">
        <v>511</v>
      </c>
      <c r="D64" s="143">
        <v>5101</v>
      </c>
      <c r="E64" s="95">
        <v>45</v>
      </c>
      <c r="F64" s="150"/>
      <c r="G64" s="95">
        <f t="shared" si="1"/>
        <v>45</v>
      </c>
      <c r="H64" s="150"/>
      <c r="I64" s="150"/>
      <c r="J64" s="151">
        <v>5</v>
      </c>
      <c r="K64" s="152">
        <f>SUM(H64:J64)</f>
        <v>5</v>
      </c>
      <c r="L64" s="150"/>
      <c r="M64" s="150"/>
      <c r="N64" s="150"/>
      <c r="O64" s="95">
        <f t="shared" si="3"/>
        <v>0</v>
      </c>
      <c r="P64" s="150"/>
      <c r="Q64" s="150"/>
      <c r="R64" s="150"/>
      <c r="S64" s="95">
        <f t="shared" si="4"/>
        <v>0</v>
      </c>
      <c r="T64" s="153">
        <f>G64+K64</f>
        <v>50</v>
      </c>
      <c r="U64" s="106">
        <v>0.2</v>
      </c>
      <c r="V64" s="105">
        <v>0.17499999999999999</v>
      </c>
      <c r="W64" s="105">
        <v>0.18</v>
      </c>
      <c r="X64" s="105">
        <v>6.6000000000000003E-2</v>
      </c>
      <c r="Y64" s="105">
        <f>24.379+25</f>
        <v>49.379000000000005</v>
      </c>
      <c r="Z64" s="105"/>
      <c r="AA64" s="101"/>
      <c r="AB64" s="101"/>
      <c r="AC64" s="101"/>
      <c r="AD64" s="100"/>
      <c r="AE64" s="101"/>
      <c r="AF64" s="101"/>
      <c r="AG64" s="101"/>
      <c r="AH64" s="101"/>
      <c r="AI64" s="101"/>
      <c r="AJ64" s="101"/>
      <c r="AK64" s="101"/>
      <c r="AL64" s="101"/>
      <c r="AM64" s="101"/>
      <c r="AN64" s="101">
        <f t="shared" ref="AN64:AN72" si="13">SUM(U64:AF64)</f>
        <v>50.000000000000007</v>
      </c>
      <c r="AO64" s="667">
        <f>IF(T64=0,0,(AN64+AN65+AN66+AN67+AN68)/(T64+T65+T66+T67+U68)*100)</f>
        <v>101.8593075166868</v>
      </c>
      <c r="AP64" s="91">
        <f t="shared" si="8"/>
        <v>0</v>
      </c>
    </row>
    <row r="65" spans="1:42" ht="22.5" customHeight="1" x14ac:dyDescent="0.15">
      <c r="A65" s="659"/>
      <c r="B65" s="661"/>
      <c r="C65" s="176" t="s">
        <v>512</v>
      </c>
      <c r="D65" s="143">
        <v>5102</v>
      </c>
      <c r="E65" s="95">
        <v>45</v>
      </c>
      <c r="F65" s="150"/>
      <c r="G65" s="95">
        <f t="shared" si="1"/>
        <v>45</v>
      </c>
      <c r="H65" s="150"/>
      <c r="I65" s="150"/>
      <c r="J65" s="151">
        <v>15</v>
      </c>
      <c r="K65" s="152">
        <f t="shared" ref="K65:K71" si="14">SUM(H65:J65)</f>
        <v>15</v>
      </c>
      <c r="L65" s="150"/>
      <c r="M65" s="150"/>
      <c r="N65" s="150"/>
      <c r="O65" s="95">
        <f t="shared" si="3"/>
        <v>0</v>
      </c>
      <c r="P65" s="150"/>
      <c r="Q65" s="150"/>
      <c r="R65" s="150"/>
      <c r="S65" s="95">
        <f t="shared" si="4"/>
        <v>0</v>
      </c>
      <c r="T65" s="153">
        <f t="shared" ref="T65:T72" si="15">G65+K65</f>
        <v>60</v>
      </c>
      <c r="U65" s="106">
        <v>0.156</v>
      </c>
      <c r="V65" s="105">
        <v>0.24</v>
      </c>
      <c r="W65" s="105">
        <v>6.9000000000000006E-2</v>
      </c>
      <c r="X65" s="105">
        <v>6.6000000000000003E-2</v>
      </c>
      <c r="Y65" s="105">
        <v>23.939</v>
      </c>
      <c r="Z65" s="104">
        <v>32.651359999999997</v>
      </c>
      <c r="AA65" s="101"/>
      <c r="AB65" s="101"/>
      <c r="AC65" s="101"/>
      <c r="AD65" s="101"/>
      <c r="AE65" s="101"/>
      <c r="AF65" s="101"/>
      <c r="AG65" s="101"/>
      <c r="AH65" s="101"/>
      <c r="AI65" s="101"/>
      <c r="AJ65" s="101"/>
      <c r="AK65" s="101"/>
      <c r="AL65" s="101"/>
      <c r="AM65" s="101"/>
      <c r="AN65" s="101">
        <f t="shared" si="13"/>
        <v>57.121359999999996</v>
      </c>
      <c r="AO65" s="668"/>
      <c r="AP65" s="91">
        <f t="shared" si="8"/>
        <v>2.8786400000000043</v>
      </c>
    </row>
    <row r="66" spans="1:42" ht="24" customHeight="1" x14ac:dyDescent="0.15">
      <c r="A66" s="659"/>
      <c r="B66" s="661"/>
      <c r="C66" s="176" t="s">
        <v>513</v>
      </c>
      <c r="D66" s="143">
        <v>5103</v>
      </c>
      <c r="E66" s="95">
        <v>65</v>
      </c>
      <c r="F66" s="150">
        <v>80</v>
      </c>
      <c r="G66" s="95">
        <f t="shared" si="1"/>
        <v>145</v>
      </c>
      <c r="H66" s="150"/>
      <c r="I66" s="150"/>
      <c r="J66" s="151">
        <v>5</v>
      </c>
      <c r="K66" s="152">
        <f t="shared" si="14"/>
        <v>5</v>
      </c>
      <c r="L66" s="150"/>
      <c r="M66" s="150"/>
      <c r="N66" s="150"/>
      <c r="O66" s="95">
        <f t="shared" si="3"/>
        <v>0</v>
      </c>
      <c r="P66" s="150"/>
      <c r="Q66" s="150"/>
      <c r="R66" s="150"/>
      <c r="S66" s="95">
        <f t="shared" si="4"/>
        <v>0</v>
      </c>
      <c r="T66" s="153">
        <f t="shared" si="15"/>
        <v>150</v>
      </c>
      <c r="U66" s="106">
        <v>6.9000000000000006E-2</v>
      </c>
      <c r="V66" s="105">
        <v>6.6000000000000003E-2</v>
      </c>
      <c r="W66" s="107">
        <f>117.238+4.738</f>
        <v>121.976</v>
      </c>
      <c r="X66" s="107">
        <v>11.1</v>
      </c>
      <c r="Y66" s="105">
        <v>8.3125</v>
      </c>
      <c r="Z66" s="105">
        <v>11.1</v>
      </c>
      <c r="AA66" s="154">
        <v>0.4375</v>
      </c>
      <c r="AB66" s="155"/>
      <c r="AC66" s="155"/>
      <c r="AD66" s="155"/>
      <c r="AE66" s="155"/>
      <c r="AF66" s="101"/>
      <c r="AG66" s="101"/>
      <c r="AH66" s="101"/>
      <c r="AI66" s="101"/>
      <c r="AJ66" s="101"/>
      <c r="AK66" s="101"/>
      <c r="AL66" s="101"/>
      <c r="AM66" s="101"/>
      <c r="AN66" s="101">
        <f t="shared" si="13"/>
        <v>153.06100000000001</v>
      </c>
      <c r="AO66" s="668"/>
      <c r="AP66" s="91">
        <f t="shared" si="8"/>
        <v>-3.061000000000007</v>
      </c>
    </row>
    <row r="67" spans="1:42" ht="24" customHeight="1" x14ac:dyDescent="0.15">
      <c r="A67" s="659"/>
      <c r="B67" s="661"/>
      <c r="C67" s="176" t="s">
        <v>514</v>
      </c>
      <c r="D67" s="143">
        <v>5104</v>
      </c>
      <c r="E67" s="95">
        <v>10</v>
      </c>
      <c r="F67" s="150"/>
      <c r="G67" s="95">
        <f t="shared" si="1"/>
        <v>10</v>
      </c>
      <c r="H67" s="150"/>
      <c r="I67" s="150"/>
      <c r="J67" s="151">
        <v>5</v>
      </c>
      <c r="K67" s="152">
        <f t="shared" si="14"/>
        <v>5</v>
      </c>
      <c r="L67" s="150"/>
      <c r="M67" s="150"/>
      <c r="N67" s="150"/>
      <c r="O67" s="95">
        <f t="shared" si="3"/>
        <v>0</v>
      </c>
      <c r="P67" s="150"/>
      <c r="Q67" s="150"/>
      <c r="R67" s="150"/>
      <c r="S67" s="95">
        <f t="shared" si="4"/>
        <v>0</v>
      </c>
      <c r="T67" s="153">
        <f t="shared" si="15"/>
        <v>15</v>
      </c>
      <c r="U67" s="106">
        <v>6.9000000000000006E-2</v>
      </c>
      <c r="V67" s="105">
        <v>6.6000000000000003E-2</v>
      </c>
      <c r="W67" s="105">
        <v>14.865</v>
      </c>
      <c r="X67" s="156"/>
      <c r="Y67" s="100"/>
      <c r="Z67" s="100"/>
      <c r="AA67" s="101"/>
      <c r="AB67" s="101"/>
      <c r="AC67" s="101"/>
      <c r="AD67" s="101"/>
      <c r="AE67" s="101"/>
      <c r="AF67" s="101"/>
      <c r="AG67" s="101"/>
      <c r="AH67" s="101"/>
      <c r="AI67" s="101"/>
      <c r="AJ67" s="101"/>
      <c r="AK67" s="101"/>
      <c r="AL67" s="101"/>
      <c r="AM67" s="101"/>
      <c r="AN67" s="101">
        <f t="shared" si="13"/>
        <v>15</v>
      </c>
      <c r="AO67" s="668"/>
      <c r="AP67" s="91">
        <f t="shared" si="8"/>
        <v>0</v>
      </c>
    </row>
    <row r="68" spans="1:42" ht="16.5" customHeight="1" x14ac:dyDescent="0.15">
      <c r="A68" s="659"/>
      <c r="B68" s="661"/>
      <c r="C68" s="176" t="s">
        <v>515</v>
      </c>
      <c r="D68" s="143">
        <v>5105</v>
      </c>
      <c r="E68" s="95">
        <v>5</v>
      </c>
      <c r="F68" s="150"/>
      <c r="G68" s="95">
        <f t="shared" si="1"/>
        <v>5</v>
      </c>
      <c r="H68" s="150"/>
      <c r="I68" s="150"/>
      <c r="J68" s="151"/>
      <c r="K68" s="152">
        <f t="shared" si="14"/>
        <v>0</v>
      </c>
      <c r="L68" s="150"/>
      <c r="M68" s="150"/>
      <c r="N68" s="150"/>
      <c r="O68" s="95">
        <f t="shared" si="3"/>
        <v>0</v>
      </c>
      <c r="P68" s="150"/>
      <c r="Q68" s="150"/>
      <c r="R68" s="150"/>
      <c r="S68" s="95">
        <f t="shared" si="4"/>
        <v>0</v>
      </c>
      <c r="T68" s="153">
        <f t="shared" si="15"/>
        <v>5</v>
      </c>
      <c r="U68" s="106">
        <v>6.8000000000000005E-2</v>
      </c>
      <c r="V68" s="105">
        <v>6.6000000000000003E-2</v>
      </c>
      <c r="W68" s="105">
        <v>4.8659999999999997</v>
      </c>
      <c r="X68" s="156"/>
      <c r="Y68" s="100"/>
      <c r="Z68" s="101"/>
      <c r="AA68" s="101"/>
      <c r="AB68" s="101"/>
      <c r="AC68" s="101"/>
      <c r="AD68" s="101"/>
      <c r="AE68" s="101"/>
      <c r="AF68" s="101"/>
      <c r="AG68" s="101"/>
      <c r="AH68" s="101"/>
      <c r="AI68" s="101"/>
      <c r="AJ68" s="101"/>
      <c r="AK68" s="101"/>
      <c r="AL68" s="101"/>
      <c r="AM68" s="101"/>
      <c r="AN68" s="101">
        <f t="shared" si="13"/>
        <v>5</v>
      </c>
      <c r="AO68" s="669"/>
      <c r="AP68" s="91">
        <f t="shared" si="8"/>
        <v>0</v>
      </c>
    </row>
    <row r="69" spans="1:42" ht="16.5" customHeight="1" x14ac:dyDescent="0.15">
      <c r="A69" s="659"/>
      <c r="B69" s="670" t="s">
        <v>516</v>
      </c>
      <c r="C69" s="176" t="s">
        <v>517</v>
      </c>
      <c r="D69" s="143">
        <v>5201</v>
      </c>
      <c r="E69" s="95"/>
      <c r="F69" s="95">
        <v>10</v>
      </c>
      <c r="G69" s="95">
        <f t="shared" si="1"/>
        <v>10</v>
      </c>
      <c r="H69" s="150"/>
      <c r="I69" s="150"/>
      <c r="J69" s="152"/>
      <c r="K69" s="152">
        <f t="shared" si="14"/>
        <v>0</v>
      </c>
      <c r="L69" s="150"/>
      <c r="M69" s="150"/>
      <c r="N69" s="150"/>
      <c r="O69" s="95">
        <f t="shared" si="3"/>
        <v>0</v>
      </c>
      <c r="P69" s="150"/>
      <c r="Q69" s="150"/>
      <c r="R69" s="150"/>
      <c r="S69" s="95">
        <f t="shared" si="4"/>
        <v>0</v>
      </c>
      <c r="T69" s="153">
        <f t="shared" si="15"/>
        <v>10</v>
      </c>
      <c r="U69" s="106">
        <v>3.0750000000000002</v>
      </c>
      <c r="V69" s="105">
        <v>5.4249999999999998</v>
      </c>
      <c r="W69" s="100"/>
      <c r="X69" s="100"/>
      <c r="Y69" s="100"/>
      <c r="Z69" s="101"/>
      <c r="AA69" s="101"/>
      <c r="AB69" s="101"/>
      <c r="AC69" s="101"/>
      <c r="AD69" s="101"/>
      <c r="AE69" s="101"/>
      <c r="AF69" s="101"/>
      <c r="AG69" s="101"/>
      <c r="AH69" s="101"/>
      <c r="AI69" s="101"/>
      <c r="AJ69" s="101"/>
      <c r="AK69" s="101"/>
      <c r="AL69" s="101"/>
      <c r="AM69" s="101"/>
      <c r="AN69" s="101">
        <f t="shared" si="13"/>
        <v>8.5</v>
      </c>
      <c r="AO69" s="667">
        <f>IF(T69=0,0,AN69/T69*100)</f>
        <v>85</v>
      </c>
      <c r="AP69" s="91">
        <f t="shared" si="8"/>
        <v>1.5</v>
      </c>
    </row>
    <row r="70" spans="1:42" ht="16.5" customHeight="1" x14ac:dyDescent="0.15">
      <c r="A70" s="659"/>
      <c r="B70" s="671"/>
      <c r="C70" s="176" t="s">
        <v>518</v>
      </c>
      <c r="D70" s="143">
        <v>5202</v>
      </c>
      <c r="E70" s="95"/>
      <c r="F70" s="95">
        <v>50</v>
      </c>
      <c r="G70" s="95">
        <f t="shared" si="1"/>
        <v>50</v>
      </c>
      <c r="H70" s="150"/>
      <c r="I70" s="150"/>
      <c r="J70" s="157">
        <v>50</v>
      </c>
      <c r="K70" s="152">
        <f t="shared" si="14"/>
        <v>50</v>
      </c>
      <c r="L70" s="150"/>
      <c r="M70" s="150"/>
      <c r="N70" s="150"/>
      <c r="O70" s="95">
        <f t="shared" si="3"/>
        <v>0</v>
      </c>
      <c r="P70" s="150"/>
      <c r="Q70" s="150"/>
      <c r="R70" s="150"/>
      <c r="S70" s="95">
        <f t="shared" si="4"/>
        <v>0</v>
      </c>
      <c r="T70" s="153">
        <f t="shared" si="15"/>
        <v>100</v>
      </c>
      <c r="U70" s="106">
        <v>100</v>
      </c>
      <c r="V70" s="100"/>
      <c r="W70" s="100"/>
      <c r="X70" s="100"/>
      <c r="Y70" s="100"/>
      <c r="Z70" s="101"/>
      <c r="AA70" s="101"/>
      <c r="AB70" s="101"/>
      <c r="AC70" s="101"/>
      <c r="AD70" s="101"/>
      <c r="AE70" s="101"/>
      <c r="AF70" s="101"/>
      <c r="AG70" s="101"/>
      <c r="AH70" s="101"/>
      <c r="AI70" s="101"/>
      <c r="AJ70" s="101"/>
      <c r="AK70" s="101"/>
      <c r="AL70" s="101"/>
      <c r="AM70" s="101"/>
      <c r="AN70" s="101">
        <f t="shared" si="13"/>
        <v>100</v>
      </c>
      <c r="AO70" s="669"/>
      <c r="AP70" s="91">
        <f t="shared" si="8"/>
        <v>0</v>
      </c>
    </row>
    <row r="71" spans="1:42" ht="16.5" customHeight="1" x14ac:dyDescent="0.15">
      <c r="A71" s="659"/>
      <c r="B71" s="672"/>
      <c r="C71" s="176" t="s">
        <v>519</v>
      </c>
      <c r="D71" s="143">
        <v>5203</v>
      </c>
      <c r="E71" s="95"/>
      <c r="F71" s="95">
        <v>30</v>
      </c>
      <c r="G71" s="95">
        <f t="shared" si="1"/>
        <v>30</v>
      </c>
      <c r="H71" s="150"/>
      <c r="I71" s="150"/>
      <c r="J71" s="150">
        <v>20</v>
      </c>
      <c r="K71" s="152">
        <f t="shared" si="14"/>
        <v>20</v>
      </c>
      <c r="L71" s="150"/>
      <c r="M71" s="150"/>
      <c r="N71" s="150"/>
      <c r="O71" s="95"/>
      <c r="P71" s="150"/>
      <c r="Q71" s="150"/>
      <c r="R71" s="150"/>
      <c r="S71" s="95"/>
      <c r="T71" s="153">
        <f t="shared" si="15"/>
        <v>50</v>
      </c>
      <c r="U71" s="114">
        <v>41.8</v>
      </c>
      <c r="V71" s="101"/>
      <c r="W71" s="101"/>
      <c r="X71" s="101"/>
      <c r="Y71" s="101"/>
      <c r="Z71" s="101"/>
      <c r="AA71" s="101"/>
      <c r="AB71" s="101"/>
      <c r="AC71" s="101"/>
      <c r="AD71" s="101"/>
      <c r="AE71" s="101"/>
      <c r="AF71" s="101"/>
      <c r="AG71" s="101"/>
      <c r="AH71" s="101"/>
      <c r="AI71" s="101"/>
      <c r="AJ71" s="101"/>
      <c r="AK71" s="101"/>
      <c r="AL71" s="101"/>
      <c r="AM71" s="101"/>
      <c r="AN71" s="101">
        <f t="shared" si="13"/>
        <v>41.8</v>
      </c>
      <c r="AO71" s="178">
        <f>AN71/T71*100</f>
        <v>83.6</v>
      </c>
      <c r="AP71" s="91">
        <f t="shared" si="8"/>
        <v>8.2000000000000028</v>
      </c>
    </row>
    <row r="72" spans="1:42" ht="27" customHeight="1" x14ac:dyDescent="0.15">
      <c r="A72" s="659"/>
      <c r="B72" s="176" t="s">
        <v>520</v>
      </c>
      <c r="C72" s="158"/>
      <c r="D72" s="159">
        <v>5301</v>
      </c>
      <c r="E72" s="95"/>
      <c r="F72" s="95"/>
      <c r="G72" s="95">
        <f t="shared" si="1"/>
        <v>0</v>
      </c>
      <c r="H72" s="95"/>
      <c r="I72" s="95"/>
      <c r="J72" s="95"/>
      <c r="K72" s="95">
        <f t="shared" ref="K72:K77" si="16">SUM(H72:J72)</f>
        <v>0</v>
      </c>
      <c r="L72" s="95"/>
      <c r="M72" s="95"/>
      <c r="N72" s="95"/>
      <c r="O72" s="95">
        <f t="shared" si="3"/>
        <v>0</v>
      </c>
      <c r="P72" s="95"/>
      <c r="Q72" s="95"/>
      <c r="R72" s="95"/>
      <c r="S72" s="95">
        <f t="shared" si="4"/>
        <v>0</v>
      </c>
      <c r="T72" s="153">
        <f t="shared" si="15"/>
        <v>0</v>
      </c>
      <c r="U72" s="124"/>
      <c r="V72" s="101"/>
      <c r="W72" s="101"/>
      <c r="X72" s="101"/>
      <c r="Y72" s="101"/>
      <c r="Z72" s="101"/>
      <c r="AA72" s="101"/>
      <c r="AB72" s="101"/>
      <c r="AC72" s="101"/>
      <c r="AD72" s="101"/>
      <c r="AE72" s="101"/>
      <c r="AF72" s="101"/>
      <c r="AG72" s="101"/>
      <c r="AH72" s="101"/>
      <c r="AI72" s="101"/>
      <c r="AJ72" s="101"/>
      <c r="AK72" s="101"/>
      <c r="AL72" s="101"/>
      <c r="AM72" s="101"/>
      <c r="AN72" s="101">
        <f t="shared" si="13"/>
        <v>0</v>
      </c>
      <c r="AO72" s="102">
        <f t="shared" ref="AO72:AO79" si="17">IF(T72=0,0,AN72/T72*100)</f>
        <v>0</v>
      </c>
      <c r="AP72" s="91">
        <f t="shared" si="8"/>
        <v>0</v>
      </c>
    </row>
    <row r="73" spans="1:42" ht="23.25" customHeight="1" x14ac:dyDescent="0.15">
      <c r="A73" s="659"/>
      <c r="B73" s="662" t="s">
        <v>342</v>
      </c>
      <c r="C73" s="663"/>
      <c r="D73" s="179"/>
      <c r="E73" s="138">
        <f>SUM(E64:E72)</f>
        <v>170</v>
      </c>
      <c r="F73" s="138">
        <f t="shared" ref="F73:S73" si="18">SUM(F64:F72)</f>
        <v>170</v>
      </c>
      <c r="G73" s="138">
        <f t="shared" si="18"/>
        <v>340</v>
      </c>
      <c r="H73" s="138">
        <f t="shared" si="18"/>
        <v>0</v>
      </c>
      <c r="I73" s="138">
        <f t="shared" si="18"/>
        <v>0</v>
      </c>
      <c r="J73" s="138">
        <f t="shared" si="18"/>
        <v>100</v>
      </c>
      <c r="K73" s="138">
        <f t="shared" si="18"/>
        <v>100</v>
      </c>
      <c r="L73" s="138">
        <f t="shared" si="18"/>
        <v>0</v>
      </c>
      <c r="M73" s="138">
        <f t="shared" si="18"/>
        <v>0</v>
      </c>
      <c r="N73" s="138">
        <f t="shared" si="18"/>
        <v>0</v>
      </c>
      <c r="O73" s="138">
        <f t="shared" si="18"/>
        <v>0</v>
      </c>
      <c r="P73" s="138">
        <f t="shared" si="18"/>
        <v>0</v>
      </c>
      <c r="Q73" s="138">
        <f t="shared" si="18"/>
        <v>0</v>
      </c>
      <c r="R73" s="138">
        <f t="shared" si="18"/>
        <v>0</v>
      </c>
      <c r="S73" s="138">
        <f t="shared" si="18"/>
        <v>0</v>
      </c>
      <c r="T73" s="139">
        <f>SUM(T64:T72)</f>
        <v>440</v>
      </c>
      <c r="U73" s="140"/>
      <c r="V73" s="141"/>
      <c r="W73" s="141"/>
      <c r="X73" s="141"/>
      <c r="Y73" s="141"/>
      <c r="Z73" s="141"/>
      <c r="AA73" s="141"/>
      <c r="AB73" s="141"/>
      <c r="AC73" s="141"/>
      <c r="AD73" s="141"/>
      <c r="AE73" s="141"/>
      <c r="AF73" s="141"/>
      <c r="AG73" s="141"/>
      <c r="AH73" s="141"/>
      <c r="AI73" s="141"/>
      <c r="AJ73" s="141"/>
      <c r="AK73" s="141"/>
      <c r="AL73" s="141"/>
      <c r="AM73" s="141"/>
      <c r="AN73" s="141">
        <f>SUM(AN64:AN72)</f>
        <v>430.48236000000003</v>
      </c>
      <c r="AO73" s="142">
        <f t="shared" si="17"/>
        <v>97.8369</v>
      </c>
      <c r="AP73" s="91">
        <f t="shared" ref="AP73:AP81" si="19">T73-AN73</f>
        <v>9.5176399999999717</v>
      </c>
    </row>
    <row r="74" spans="1:42" ht="32.25" customHeight="1" x14ac:dyDescent="0.15">
      <c r="A74" s="659" t="s">
        <v>521</v>
      </c>
      <c r="B74" s="176" t="s">
        <v>522</v>
      </c>
      <c r="C74" s="160" t="s">
        <v>523</v>
      </c>
      <c r="D74" s="161">
        <v>6101</v>
      </c>
      <c r="E74" s="150"/>
      <c r="F74" s="150">
        <v>0</v>
      </c>
      <c r="G74" s="95">
        <f>SUM(E74:F74)</f>
        <v>0</v>
      </c>
      <c r="H74" s="150"/>
      <c r="I74" s="150"/>
      <c r="J74" s="150">
        <v>0</v>
      </c>
      <c r="K74" s="95">
        <f t="shared" si="16"/>
        <v>0</v>
      </c>
      <c r="L74" s="150"/>
      <c r="M74" s="150">
        <v>2</v>
      </c>
      <c r="N74" s="150">
        <v>1</v>
      </c>
      <c r="O74" s="95">
        <f t="shared" ref="O74:O80" si="20">SUM(L74:N74)</f>
        <v>3</v>
      </c>
      <c r="P74" s="150"/>
      <c r="Q74" s="150"/>
      <c r="R74" s="150"/>
      <c r="S74" s="95">
        <f t="shared" ref="S74:S80" si="21">SUM(P74:R74)</f>
        <v>0</v>
      </c>
      <c r="T74" s="96">
        <f t="shared" ref="T74:T81" si="22">SUM(S74,O74,K74,G74)</f>
        <v>3</v>
      </c>
      <c r="U74" s="106">
        <v>1.3568</v>
      </c>
      <c r="V74" s="101"/>
      <c r="W74" s="101"/>
      <c r="X74" s="101"/>
      <c r="Y74" s="101"/>
      <c r="Z74" s="101"/>
      <c r="AA74" s="101"/>
      <c r="AB74" s="101"/>
      <c r="AC74" s="101"/>
      <c r="AD74" s="101"/>
      <c r="AE74" s="101"/>
      <c r="AF74" s="101"/>
      <c r="AG74" s="101"/>
      <c r="AH74" s="101"/>
      <c r="AI74" s="101"/>
      <c r="AJ74" s="101"/>
      <c r="AK74" s="101"/>
      <c r="AL74" s="101"/>
      <c r="AM74" s="101"/>
      <c r="AN74" s="101">
        <f>SUM(U74:AF74)</f>
        <v>1.3568</v>
      </c>
      <c r="AO74" s="102">
        <f t="shared" si="17"/>
        <v>45.226666666666667</v>
      </c>
      <c r="AP74" s="91">
        <f t="shared" si="19"/>
        <v>1.6432</v>
      </c>
    </row>
    <row r="75" spans="1:42" ht="35.25" customHeight="1" x14ac:dyDescent="0.15">
      <c r="A75" s="659"/>
      <c r="B75" s="661" t="s">
        <v>524</v>
      </c>
      <c r="C75" s="160" t="s">
        <v>525</v>
      </c>
      <c r="D75" s="161">
        <v>6201</v>
      </c>
      <c r="E75" s="150"/>
      <c r="F75" s="150">
        <v>0</v>
      </c>
      <c r="G75" s="95">
        <f>SUM(E75:F75)</f>
        <v>0</v>
      </c>
      <c r="H75" s="150"/>
      <c r="I75" s="150"/>
      <c r="J75" s="150">
        <v>0</v>
      </c>
      <c r="K75" s="95">
        <f t="shared" si="16"/>
        <v>0</v>
      </c>
      <c r="L75" s="150"/>
      <c r="M75" s="150">
        <v>2</v>
      </c>
      <c r="N75" s="150">
        <v>1</v>
      </c>
      <c r="O75" s="95">
        <f t="shared" si="20"/>
        <v>3</v>
      </c>
      <c r="P75" s="150"/>
      <c r="Q75" s="150"/>
      <c r="R75" s="150"/>
      <c r="S75" s="95">
        <f t="shared" si="21"/>
        <v>0</v>
      </c>
      <c r="T75" s="96">
        <f t="shared" si="22"/>
        <v>3</v>
      </c>
      <c r="U75" s="124"/>
      <c r="V75" s="101"/>
      <c r="W75" s="101"/>
      <c r="X75" s="101"/>
      <c r="Y75" s="101"/>
      <c r="Z75" s="101"/>
      <c r="AA75" s="101"/>
      <c r="AB75" s="101"/>
      <c r="AC75" s="101"/>
      <c r="AD75" s="101"/>
      <c r="AE75" s="101"/>
      <c r="AF75" s="101"/>
      <c r="AG75" s="101"/>
      <c r="AH75" s="101"/>
      <c r="AI75" s="101"/>
      <c r="AJ75" s="101"/>
      <c r="AK75" s="101"/>
      <c r="AL75" s="101"/>
      <c r="AM75" s="101"/>
      <c r="AN75" s="101">
        <f>SUM(U75:AF75)</f>
        <v>0</v>
      </c>
      <c r="AO75" s="102">
        <f t="shared" si="17"/>
        <v>0</v>
      </c>
      <c r="AP75" s="91">
        <f t="shared" si="19"/>
        <v>3</v>
      </c>
    </row>
    <row r="76" spans="1:42" ht="16.5" customHeight="1" x14ac:dyDescent="0.15">
      <c r="A76" s="659"/>
      <c r="B76" s="661"/>
      <c r="C76" s="160" t="s">
        <v>526</v>
      </c>
      <c r="D76" s="161">
        <v>6202</v>
      </c>
      <c r="E76" s="150"/>
      <c r="F76" s="150">
        <v>0</v>
      </c>
      <c r="G76" s="95">
        <f>SUM(E76:F76)</f>
        <v>0</v>
      </c>
      <c r="H76" s="150"/>
      <c r="I76" s="150"/>
      <c r="J76" s="150">
        <v>0</v>
      </c>
      <c r="K76" s="95">
        <f t="shared" si="16"/>
        <v>0</v>
      </c>
      <c r="L76" s="150"/>
      <c r="M76" s="150">
        <v>2</v>
      </c>
      <c r="N76" s="150">
        <v>1</v>
      </c>
      <c r="O76" s="95">
        <f t="shared" si="20"/>
        <v>3</v>
      </c>
      <c r="P76" s="150"/>
      <c r="Q76" s="150"/>
      <c r="R76" s="150"/>
      <c r="S76" s="95">
        <f t="shared" si="21"/>
        <v>0</v>
      </c>
      <c r="T76" s="96">
        <f t="shared" si="22"/>
        <v>3</v>
      </c>
      <c r="U76" s="114">
        <v>4.3650000000000002</v>
      </c>
      <c r="V76" s="101"/>
      <c r="W76" s="101"/>
      <c r="X76" s="101"/>
      <c r="Y76" s="101"/>
      <c r="Z76" s="101"/>
      <c r="AA76" s="101"/>
      <c r="AB76" s="101"/>
      <c r="AC76" s="101"/>
      <c r="AD76" s="101"/>
      <c r="AE76" s="101"/>
      <c r="AF76" s="101"/>
      <c r="AG76" s="101"/>
      <c r="AH76" s="101"/>
      <c r="AI76" s="101"/>
      <c r="AJ76" s="101"/>
      <c r="AK76" s="101"/>
      <c r="AL76" s="101"/>
      <c r="AM76" s="101"/>
      <c r="AN76" s="101">
        <f>SUM(U76:AF76)</f>
        <v>4.3650000000000002</v>
      </c>
      <c r="AO76" s="102">
        <f t="shared" si="17"/>
        <v>145.5</v>
      </c>
      <c r="AP76" s="91">
        <f t="shared" si="19"/>
        <v>-1.3650000000000002</v>
      </c>
    </row>
    <row r="77" spans="1:42" ht="24" customHeight="1" x14ac:dyDescent="0.15">
      <c r="A77" s="659"/>
      <c r="B77" s="176" t="s">
        <v>527</v>
      </c>
      <c r="C77" s="160" t="s">
        <v>528</v>
      </c>
      <c r="D77" s="161">
        <v>6301</v>
      </c>
      <c r="E77" s="150"/>
      <c r="F77" s="150">
        <v>0</v>
      </c>
      <c r="G77" s="95">
        <f>SUM(E77:F77)</f>
        <v>0</v>
      </c>
      <c r="H77" s="150"/>
      <c r="I77" s="150"/>
      <c r="J77" s="150">
        <v>0</v>
      </c>
      <c r="K77" s="95">
        <f t="shared" si="16"/>
        <v>0</v>
      </c>
      <c r="L77" s="150"/>
      <c r="M77" s="150">
        <v>2</v>
      </c>
      <c r="N77" s="150">
        <v>1</v>
      </c>
      <c r="O77" s="95">
        <f t="shared" si="20"/>
        <v>3</v>
      </c>
      <c r="P77" s="150"/>
      <c r="Q77" s="150"/>
      <c r="R77" s="150"/>
      <c r="S77" s="95">
        <f t="shared" si="21"/>
        <v>0</v>
      </c>
      <c r="T77" s="96">
        <f t="shared" si="22"/>
        <v>3</v>
      </c>
      <c r="U77" s="133">
        <v>0.4</v>
      </c>
      <c r="V77" s="101"/>
      <c r="W77" s="101"/>
      <c r="X77" s="101"/>
      <c r="Y77" s="101"/>
      <c r="Z77" s="101"/>
      <c r="AA77" s="101"/>
      <c r="AB77" s="101"/>
      <c r="AC77" s="101"/>
      <c r="AD77" s="101"/>
      <c r="AE77" s="101"/>
      <c r="AF77" s="101"/>
      <c r="AG77" s="101"/>
      <c r="AH77" s="101"/>
      <c r="AI77" s="101"/>
      <c r="AJ77" s="101"/>
      <c r="AK77" s="101"/>
      <c r="AL77" s="101"/>
      <c r="AM77" s="101"/>
      <c r="AN77" s="101">
        <f>SUM(U77:AF77)</f>
        <v>0.4</v>
      </c>
      <c r="AO77" s="102">
        <f t="shared" si="17"/>
        <v>13.333333333333334</v>
      </c>
      <c r="AP77" s="91">
        <f t="shared" si="19"/>
        <v>2.6</v>
      </c>
    </row>
    <row r="78" spans="1:42" ht="16.5" customHeight="1" x14ac:dyDescent="0.15">
      <c r="A78" s="659"/>
      <c r="B78" s="662" t="s">
        <v>351</v>
      </c>
      <c r="C78" s="663"/>
      <c r="D78" s="179"/>
      <c r="E78" s="138">
        <f>SUM(E74:E77)</f>
        <v>0</v>
      </c>
      <c r="F78" s="138">
        <f t="shared" ref="F78:T78" si="23">SUM(F74:F77)</f>
        <v>0</v>
      </c>
      <c r="G78" s="138">
        <f t="shared" si="23"/>
        <v>0</v>
      </c>
      <c r="H78" s="138">
        <f t="shared" si="23"/>
        <v>0</v>
      </c>
      <c r="I78" s="138">
        <f t="shared" si="23"/>
        <v>0</v>
      </c>
      <c r="J78" s="138">
        <f t="shared" si="23"/>
        <v>0</v>
      </c>
      <c r="K78" s="138">
        <f t="shared" si="23"/>
        <v>0</v>
      </c>
      <c r="L78" s="138">
        <f t="shared" si="23"/>
        <v>0</v>
      </c>
      <c r="M78" s="138">
        <f t="shared" si="23"/>
        <v>8</v>
      </c>
      <c r="N78" s="138">
        <f t="shared" si="23"/>
        <v>4</v>
      </c>
      <c r="O78" s="138">
        <f t="shared" si="23"/>
        <v>12</v>
      </c>
      <c r="P78" s="138">
        <f t="shared" si="23"/>
        <v>0</v>
      </c>
      <c r="Q78" s="138">
        <f t="shared" si="23"/>
        <v>0</v>
      </c>
      <c r="R78" s="138">
        <f t="shared" si="23"/>
        <v>0</v>
      </c>
      <c r="S78" s="138">
        <f t="shared" si="23"/>
        <v>0</v>
      </c>
      <c r="T78" s="139">
        <f t="shared" si="23"/>
        <v>12</v>
      </c>
      <c r="U78" s="140"/>
      <c r="V78" s="141"/>
      <c r="W78" s="141"/>
      <c r="X78" s="141"/>
      <c r="Y78" s="141"/>
      <c r="Z78" s="141"/>
      <c r="AA78" s="141"/>
      <c r="AB78" s="141"/>
      <c r="AC78" s="141"/>
      <c r="AD78" s="141"/>
      <c r="AE78" s="141"/>
      <c r="AF78" s="141"/>
      <c r="AG78" s="141"/>
      <c r="AH78" s="141"/>
      <c r="AI78" s="141"/>
      <c r="AJ78" s="141"/>
      <c r="AK78" s="141"/>
      <c r="AL78" s="141"/>
      <c r="AM78" s="141"/>
      <c r="AN78" s="141">
        <f>SUM(AN74:AN77)</f>
        <v>6.1218000000000004</v>
      </c>
      <c r="AO78" s="142">
        <f t="shared" si="17"/>
        <v>51.015000000000001</v>
      </c>
      <c r="AP78" s="91">
        <f t="shared" si="19"/>
        <v>5.8781999999999996</v>
      </c>
    </row>
    <row r="79" spans="1:42" ht="16.5" customHeight="1" x14ac:dyDescent="0.15">
      <c r="A79" s="162"/>
      <c r="B79" s="163"/>
      <c r="C79" s="177"/>
      <c r="D79" s="179"/>
      <c r="E79" s="138">
        <f>E42+E48+E58+E63+E73+E78</f>
        <v>500</v>
      </c>
      <c r="F79" s="138">
        <f t="shared" ref="F79:T79" si="24">F42+F48+F58+F63+F73+F78</f>
        <v>500</v>
      </c>
      <c r="G79" s="138">
        <f t="shared" si="24"/>
        <v>1000</v>
      </c>
      <c r="H79" s="138">
        <f t="shared" si="24"/>
        <v>0</v>
      </c>
      <c r="I79" s="138">
        <f t="shared" si="24"/>
        <v>150</v>
      </c>
      <c r="J79" s="138">
        <f t="shared" si="24"/>
        <v>250</v>
      </c>
      <c r="K79" s="138">
        <f t="shared" si="24"/>
        <v>400</v>
      </c>
      <c r="L79" s="138">
        <f t="shared" si="24"/>
        <v>0</v>
      </c>
      <c r="M79" s="138">
        <f t="shared" si="24"/>
        <v>46</v>
      </c>
      <c r="N79" s="138">
        <f t="shared" si="24"/>
        <v>4</v>
      </c>
      <c r="O79" s="138">
        <f t="shared" si="24"/>
        <v>50</v>
      </c>
      <c r="P79" s="138">
        <f t="shared" si="24"/>
        <v>0</v>
      </c>
      <c r="Q79" s="138">
        <f t="shared" si="24"/>
        <v>0</v>
      </c>
      <c r="R79" s="138">
        <f t="shared" si="24"/>
        <v>0</v>
      </c>
      <c r="S79" s="138">
        <f t="shared" si="24"/>
        <v>0</v>
      </c>
      <c r="T79" s="139">
        <f t="shared" si="24"/>
        <v>1450</v>
      </c>
      <c r="U79" s="140"/>
      <c r="V79" s="141"/>
      <c r="W79" s="141"/>
      <c r="X79" s="141"/>
      <c r="Y79" s="141"/>
      <c r="Z79" s="141"/>
      <c r="AA79" s="141"/>
      <c r="AB79" s="141"/>
      <c r="AC79" s="141"/>
      <c r="AD79" s="141"/>
      <c r="AE79" s="141"/>
      <c r="AF79" s="141"/>
      <c r="AG79" s="141"/>
      <c r="AH79" s="141"/>
      <c r="AI79" s="141"/>
      <c r="AJ79" s="141"/>
      <c r="AK79" s="141"/>
      <c r="AL79" s="141"/>
      <c r="AM79" s="141"/>
      <c r="AN79" s="141">
        <f>AN42+AN48+AN58+AN63+AN73+AN78</f>
        <v>1410.2106349999999</v>
      </c>
      <c r="AO79" s="142">
        <f t="shared" si="17"/>
        <v>97.255905862068957</v>
      </c>
      <c r="AP79" s="91">
        <f t="shared" si="19"/>
        <v>39.789365000000089</v>
      </c>
    </row>
    <row r="80" spans="1:42" ht="16.5" customHeight="1" x14ac:dyDescent="0.15">
      <c r="A80" s="673" t="s">
        <v>529</v>
      </c>
      <c r="B80" s="674"/>
      <c r="C80" s="675"/>
      <c r="D80" s="143"/>
      <c r="E80" s="95">
        <f>E42+E73</f>
        <v>416</v>
      </c>
      <c r="F80" s="95">
        <f>F42+F73</f>
        <v>384</v>
      </c>
      <c r="G80" s="95">
        <f>G42+G73</f>
        <v>800</v>
      </c>
      <c r="H80" s="95"/>
      <c r="I80" s="95">
        <v>43</v>
      </c>
      <c r="J80" s="95">
        <v>195</v>
      </c>
      <c r="K80" s="95">
        <f>SUM(I80:J80)</f>
        <v>238</v>
      </c>
      <c r="L80" s="95"/>
      <c r="M80" s="95"/>
      <c r="N80" s="95"/>
      <c r="O80" s="95">
        <f t="shared" si="20"/>
        <v>0</v>
      </c>
      <c r="P80" s="95"/>
      <c r="Q80" s="95"/>
      <c r="R80" s="95"/>
      <c r="S80" s="95">
        <f t="shared" si="21"/>
        <v>0</v>
      </c>
      <c r="T80" s="96">
        <f t="shared" si="22"/>
        <v>1038</v>
      </c>
      <c r="U80" s="164"/>
      <c r="V80" s="165"/>
      <c r="W80" s="165"/>
      <c r="X80" s="165"/>
      <c r="Y80" s="165"/>
      <c r="Z80" s="165"/>
      <c r="AA80" s="165"/>
      <c r="AB80" s="165"/>
      <c r="AC80" s="165"/>
      <c r="AD80" s="165"/>
      <c r="AE80" s="165"/>
      <c r="AF80" s="165"/>
      <c r="AG80" s="165"/>
      <c r="AH80" s="165"/>
      <c r="AI80" s="165"/>
      <c r="AJ80" s="165"/>
      <c r="AK80" s="165"/>
      <c r="AL80" s="165"/>
      <c r="AM80" s="165"/>
      <c r="AN80" s="165">
        <f>SUM(U80:AF80)</f>
        <v>0</v>
      </c>
      <c r="AO80" s="166"/>
      <c r="AP80" s="91">
        <f t="shared" si="19"/>
        <v>1038</v>
      </c>
    </row>
    <row r="81" spans="1:42" ht="13.5" customHeight="1" thickBot="1" x14ac:dyDescent="0.2">
      <c r="A81" s="676" t="s">
        <v>530</v>
      </c>
      <c r="B81" s="677"/>
      <c r="C81" s="678"/>
      <c r="D81" s="74"/>
      <c r="E81" s="75">
        <v>430</v>
      </c>
      <c r="F81" s="75">
        <v>70</v>
      </c>
      <c r="G81" s="75">
        <v>500</v>
      </c>
      <c r="H81" s="75">
        <f>H42+H73</f>
        <v>0</v>
      </c>
      <c r="I81" s="75">
        <v>83</v>
      </c>
      <c r="J81" s="75">
        <v>140</v>
      </c>
      <c r="K81" s="75">
        <v>223</v>
      </c>
      <c r="L81" s="75">
        <f t="shared" ref="L81:S81" si="25">L42+L73</f>
        <v>0</v>
      </c>
      <c r="M81" s="75">
        <f t="shared" si="25"/>
        <v>0</v>
      </c>
      <c r="N81" s="75">
        <f t="shared" si="25"/>
        <v>0</v>
      </c>
      <c r="O81" s="75">
        <f t="shared" si="25"/>
        <v>0</v>
      </c>
      <c r="P81" s="75">
        <f t="shared" si="25"/>
        <v>0</v>
      </c>
      <c r="Q81" s="75">
        <f t="shared" si="25"/>
        <v>0</v>
      </c>
      <c r="R81" s="75">
        <f t="shared" si="25"/>
        <v>0</v>
      </c>
      <c r="S81" s="75">
        <f t="shared" si="25"/>
        <v>0</v>
      </c>
      <c r="T81" s="167">
        <f t="shared" si="22"/>
        <v>723</v>
      </c>
      <c r="U81" s="168"/>
      <c r="V81" s="169"/>
      <c r="W81" s="169"/>
      <c r="X81" s="169"/>
      <c r="Y81" s="169"/>
      <c r="Z81" s="169"/>
      <c r="AA81" s="169"/>
      <c r="AB81" s="169"/>
      <c r="AC81" s="169"/>
      <c r="AD81" s="169"/>
      <c r="AE81" s="169"/>
      <c r="AF81" s="169"/>
      <c r="AG81" s="169"/>
      <c r="AH81" s="169"/>
      <c r="AI81" s="169"/>
      <c r="AJ81" s="169"/>
      <c r="AK81" s="169"/>
      <c r="AL81" s="169"/>
      <c r="AM81" s="169"/>
      <c r="AN81" s="169"/>
      <c r="AO81" s="170"/>
      <c r="AP81" s="91">
        <f t="shared" si="19"/>
        <v>723</v>
      </c>
    </row>
    <row r="82" spans="1:42" ht="14.25" customHeight="1" x14ac:dyDescent="0.15">
      <c r="B82" s="1"/>
      <c r="C82" s="1"/>
      <c r="D82" s="1"/>
      <c r="E82" s="1"/>
      <c r="F82" s="1"/>
      <c r="AO82" s="1"/>
    </row>
  </sheetData>
  <mergeCells count="42">
    <mergeCell ref="A74:A78"/>
    <mergeCell ref="B75:B76"/>
    <mergeCell ref="B78:C78"/>
    <mergeCell ref="A80:C80"/>
    <mergeCell ref="A81:C81"/>
    <mergeCell ref="A64:A73"/>
    <mergeCell ref="B64:B68"/>
    <mergeCell ref="AO64:AO68"/>
    <mergeCell ref="B69:B71"/>
    <mergeCell ref="AO69:AO70"/>
    <mergeCell ref="B73:C73"/>
    <mergeCell ref="A59:A63"/>
    <mergeCell ref="B63:C63"/>
    <mergeCell ref="A8:A42"/>
    <mergeCell ref="B8:B9"/>
    <mergeCell ref="B10:B11"/>
    <mergeCell ref="B12:B22"/>
    <mergeCell ref="B23:B38"/>
    <mergeCell ref="B39:B40"/>
    <mergeCell ref="B42:C42"/>
    <mergeCell ref="A43:A48"/>
    <mergeCell ref="B48:C48"/>
    <mergeCell ref="A49:A58"/>
    <mergeCell ref="B51:B57"/>
    <mergeCell ref="B58:C58"/>
    <mergeCell ref="AP3:AP5"/>
    <mergeCell ref="E4:G4"/>
    <mergeCell ref="H4:K4"/>
    <mergeCell ref="L4:O4"/>
    <mergeCell ref="P4:S4"/>
    <mergeCell ref="T4:T6"/>
    <mergeCell ref="G5:G6"/>
    <mergeCell ref="K5:K6"/>
    <mergeCell ref="O5:O6"/>
    <mergeCell ref="S5:S6"/>
    <mergeCell ref="A1:AO1"/>
    <mergeCell ref="AD2:AF2"/>
    <mergeCell ref="A3:C6"/>
    <mergeCell ref="D3:D6"/>
    <mergeCell ref="E3:T3"/>
    <mergeCell ref="U3:AO5"/>
    <mergeCell ref="U6:AO6"/>
  </mergeCells>
  <phoneticPr fontId="24" type="noConversion"/>
  <hyperlinks>
    <hyperlink ref="U10" r:id="rId1" display="1201\1201-1"/>
    <hyperlink ref="V10" r:id="rId2" display="1201\1201-2"/>
    <hyperlink ref="U20" r:id="rId3" display="1309\1309-1"/>
    <hyperlink ref="U21" r:id="rId4" display="1310\1310-1"/>
    <hyperlink ref="U22" r:id="rId5" display="1311\1311-1"/>
    <hyperlink ref="V22" r:id="rId6" display="1311\1311-2"/>
    <hyperlink ref="U25" r:id="rId7" display="1403\1403-1"/>
    <hyperlink ref="V25" r:id="rId8" display="1403\1403-2"/>
    <hyperlink ref="U29" r:id="rId9" display="1407\1407-1"/>
    <hyperlink ref="V29" r:id="rId10" display="1407\1407-2"/>
    <hyperlink ref="W29" r:id="rId11" display="1407\1407-3"/>
    <hyperlink ref="X29" r:id="rId12" display="1407\1407-4"/>
    <hyperlink ref="Y29" r:id="rId13" display="1407\1407-5"/>
    <hyperlink ref="U52" r:id="rId14" display="3302\3302-1"/>
    <hyperlink ref="U57" r:id="rId15" display="3307\3307-1"/>
    <hyperlink ref="U64" r:id="rId16" display="5101\5101-1"/>
    <hyperlink ref="V64" r:id="rId17" display="5101\5101-2"/>
    <hyperlink ref="W64" r:id="rId18" display="5101\5101-3"/>
    <hyperlink ref="U65" r:id="rId19" display="5102\5102-1"/>
    <hyperlink ref="V65" r:id="rId20" display="5102\5102-2"/>
    <hyperlink ref="W65" r:id="rId21" display="5102\5102-3"/>
    <hyperlink ref="U66" r:id="rId22" display="5103\5103-1"/>
    <hyperlink ref="U67" r:id="rId23" display="5104\5104-1"/>
    <hyperlink ref="U68" r:id="rId24" display="5105\5105-1"/>
    <hyperlink ref="U13" r:id="rId25" display="1302\1302-1"/>
    <hyperlink ref="U54" r:id="rId26" display="3304\3304-1"/>
    <hyperlink ref="U55" r:id="rId27" display="3305\3305-1"/>
    <hyperlink ref="U39" r:id="rId28" display="1501\1501-1"/>
    <hyperlink ref="W10" r:id="rId29" display="1201\1201-3"/>
    <hyperlink ref="X10" r:id="rId30" display="1201\1201-4"/>
    <hyperlink ref="Y10" r:id="rId31" display="1201\1201-5"/>
    <hyperlink ref="U15" r:id="rId32" display="1304\1304-1"/>
    <hyperlink ref="U16" r:id="rId33" display="1305\1305-1"/>
    <hyperlink ref="X64" r:id="rId34" display="5101\5101-4"/>
    <hyperlink ref="V20" r:id="rId35" display="1309\1309-2"/>
    <hyperlink ref="V21" r:id="rId36" display="1310\1310-2"/>
    <hyperlink ref="W22" r:id="rId37" display="1311\1311-3"/>
    <hyperlink ref="U60" r:id="rId38" display="4201\4201-1"/>
    <hyperlink ref="V60" r:id="rId39" display="4201\4210-2"/>
    <hyperlink ref="W60" r:id="rId40" display="4201\4201-3"/>
    <hyperlink ref="X60" r:id="rId41" display="4201\4201-4"/>
    <hyperlink ref="Y60" r:id="rId42" display="4201\4201-5"/>
    <hyperlink ref="U18" r:id="rId43" display="1307\1307-1"/>
    <hyperlink ref="V9" r:id="rId44" display="1102\1102-2"/>
    <hyperlink ref="V54" r:id="rId45" display="3304\3304-2"/>
    <hyperlink ref="V39" r:id="rId46" display="1501\1501-2"/>
    <hyperlink ref="X65" r:id="rId47" display="5101\5101-4"/>
    <hyperlink ref="V66" r:id="rId48" display="5101\5101-4"/>
    <hyperlink ref="V67" r:id="rId49" display="5101\5101-4"/>
    <hyperlink ref="V68" r:id="rId50" display="5101\5101-4"/>
    <hyperlink ref="U12" r:id="rId51" display="1301\1301-1"/>
    <hyperlink ref="U41" r:id="rId52" display="1601\1601-1"/>
    <hyperlink ref="U44" r:id="rId53" display="2201\2201-1"/>
    <hyperlink ref="U47" r:id="rId54" display="2501\2501-1"/>
    <hyperlink ref="Y64" r:id="rId55" display="5101\5101-5"/>
    <hyperlink ref="W9" r:id="rId56" display="1102\1102-3"/>
    <hyperlink ref="U40" r:id="rId57" display="1502\1502-1"/>
    <hyperlink ref="U76" r:id="rId58" display="6202\6202-1"/>
    <hyperlink ref="U17" r:id="rId59" display="1306\1306-1"/>
    <hyperlink ref="U43" r:id="rId60" display="2101\2101-1"/>
    <hyperlink ref="V16" r:id="rId61" display="1305\1305-2"/>
    <hyperlink ref="V57" r:id="rId62" display="3307\3307-2"/>
    <hyperlink ref="Z60" r:id="rId63" display="4201\4201-6"/>
    <hyperlink ref="U61" r:id="rId64" display="4301\4301-1"/>
    <hyperlink ref="U33" r:id="rId65" display="1411\1411-1"/>
    <hyperlink ref="U31" r:id="rId66" display="1409\1409-1"/>
    <hyperlink ref="X9" r:id="rId67" display="1102\1102-4"/>
    <hyperlink ref="W67" r:id="rId68" display="5104\5104-3"/>
    <hyperlink ref="W68" r:id="rId69" display="5105\5105-3"/>
    <hyperlink ref="Y65" r:id="rId70" display="5102\5102-5"/>
    <hyperlink ref="U70" r:id="rId71" display="5202\5202-1"/>
    <hyperlink ref="U69" r:id="rId72" display="5201\5201-1"/>
    <hyperlink ref="W20" r:id="rId73" display="1309\1309-3"/>
    <hyperlink ref="W21" r:id="rId74" display="1310\1310-3"/>
    <hyperlink ref="X22" r:id="rId75" display="1311\1311-4"/>
    <hyperlink ref="W54" r:id="rId76" display="3304\3304-3"/>
    <hyperlink ref="U56" r:id="rId77" display="3306\3306-1"/>
    <hyperlink ref="U14" r:id="rId78" display="1303\1303-1"/>
    <hyperlink ref="U71" r:id="rId79" display="5203\5203-1"/>
    <hyperlink ref="V47" r:id="rId80" display="2501\2501-2"/>
    <hyperlink ref="W57" r:id="rId81" display="3307\3307-3"/>
    <hyperlink ref="W43" r:id="rId82" display="2101\2101-3"/>
    <hyperlink ref="U45" r:id="rId83" display="2301\2301-1"/>
    <hyperlink ref="U46" r:id="rId84" display="2401\2401-1"/>
    <hyperlink ref="V40" r:id="rId85" display="1502\1502-2"/>
    <hyperlink ref="Y66" r:id="rId86" display="5103\5103-5"/>
    <hyperlink ref="V43" r:id="rId87" display="2101\2101-2"/>
    <hyperlink ref="U19" r:id="rId88" display="1308\1308-1"/>
    <hyperlink ref="V41" r:id="rId89" display="1601\1601-3"/>
    <hyperlink ref="W41" r:id="rId90" display="1601\1601-2"/>
    <hyperlink ref="U51" r:id="rId91" display="3301\3301-1"/>
    <hyperlink ref="X66" r:id="rId92" display="5103\5103-4"/>
    <hyperlink ref="W66" r:id="rId93" display="5103\5103-3"/>
    <hyperlink ref="X57" r:id="rId94" display="3307\3307-4"/>
    <hyperlink ref="Y57" r:id="rId95" display="3307\3307-5"/>
    <hyperlink ref="Z57" r:id="rId96" display="3307\3307-6"/>
    <hyperlink ref="V17" r:id="rId97" display="1306\1306-2"/>
    <hyperlink ref="U53" r:id="rId98" display="3303\3303-1"/>
    <hyperlink ref="W40" r:id="rId99" display="1502\1502-3"/>
    <hyperlink ref="X41" r:id="rId100" display="1601\1601-4"/>
    <hyperlink ref="Y9" r:id="rId101" display="1102\1102-5"/>
    <hyperlink ref="W39" r:id="rId102" display="1501\1510-3"/>
    <hyperlink ref="U26" r:id="rId103" display="1404\1404-1"/>
    <hyperlink ref="U27" r:id="rId104" display="1405\1405-1"/>
    <hyperlink ref="U28" r:id="rId105" display="1406\1406-1"/>
    <hyperlink ref="U30" r:id="rId106" display="1408\1408-1"/>
    <hyperlink ref="X43" r:id="rId107" display="2101\2101-4"/>
    <hyperlink ref="V18" r:id="rId108" display="1307\1307-2"/>
    <hyperlink ref="W17" r:id="rId109" display="1306\1306-3"/>
    <hyperlink ref="U38" r:id="rId110" display="1416\1416-1"/>
    <hyperlink ref="V38" r:id="rId111" display="1416\1416-2"/>
    <hyperlink ref="U37" r:id="rId112" display="1415\1415-1"/>
    <hyperlink ref="V37" r:id="rId113" display="1415\1415-2"/>
    <hyperlink ref="Z65" r:id="rId114" display="5102\5102-6"/>
    <hyperlink ref="V12" r:id="rId115" display="1301\1301-2"/>
    <hyperlink ref="V15" r:id="rId116" display="1304\1304-2"/>
    <hyperlink ref="W16" r:id="rId117" display="1305\1305-3"/>
    <hyperlink ref="AA57" r:id="rId118" display="3307\3307-7"/>
    <hyperlink ref="Y17" r:id="rId119" display="1306\1306-5"/>
    <hyperlink ref="AC60" r:id="rId120" display="4201\4201-9"/>
    <hyperlink ref="AC57" r:id="rId121" display="3307\3307-9"/>
    <hyperlink ref="AB57" r:id="rId122" display="3307\3307-8"/>
    <hyperlink ref="U74" r:id="rId123" display="6101\6101-1"/>
    <hyperlink ref="V14" r:id="rId124" display="1303\1303-2"/>
    <hyperlink ref="W14" r:id="rId125" display="1303\1303-3"/>
    <hyperlink ref="U23" r:id="rId126" display="1401\1401-1"/>
    <hyperlink ref="V23" r:id="rId127" display="1401\1401-2"/>
    <hyperlink ref="U36" r:id="rId128" display="1414\1414-1"/>
    <hyperlink ref="W37" r:id="rId129" display="1415\1415-3"/>
    <hyperlink ref="X38" r:id="rId130" display="1416\1416-4"/>
    <hyperlink ref="AA60" r:id="rId131" display="4201\4201-7"/>
    <hyperlink ref="AB60" r:id="rId132" display="4201\4201-8"/>
    <hyperlink ref="W38" r:id="rId133" display="1416\1416-3"/>
    <hyperlink ref="Y38" r:id="rId134" display="1416\1416-5"/>
    <hyperlink ref="V53" r:id="rId135" display="3303\3303-2"/>
    <hyperlink ref="V56" r:id="rId136" display="3306\3306-2"/>
    <hyperlink ref="AD57" r:id="rId137" display="3307\3307-10"/>
    <hyperlink ref="Z66" r:id="rId138" display="5103\5103-6"/>
    <hyperlink ref="X17" r:id="rId139" display="1306\1306-4"/>
    <hyperlink ref="V69" r:id="rId140" display="5201\5201-2"/>
    <hyperlink ref="V31" r:id="rId141" display="1409\1409-2"/>
    <hyperlink ref="U9" r:id="rId142" display="1102\1102-1"/>
    <hyperlink ref="V33" r:id="rId143" display="1411\1411-2"/>
    <hyperlink ref="X40" r:id="rId144" display="1502\1502-4"/>
    <hyperlink ref="Y40" r:id="rId145" display="1502\1502-5"/>
    <hyperlink ref="U8" r:id="rId146" display="1101\1101-1"/>
    <hyperlink ref="V8" r:id="rId147" display="1101\1101-2"/>
    <hyperlink ref="W8" r:id="rId148" display="1101\1101-3"/>
    <hyperlink ref="X25" r:id="rId149" display="1403\1403-4"/>
    <hyperlink ref="Y25" r:id="rId150" display="1403\1403-5"/>
    <hyperlink ref="AA25" r:id="rId151" display="1403\1403-7"/>
    <hyperlink ref="Z25" r:id="rId152" display="1403\1403-6"/>
    <hyperlink ref="AB25" r:id="rId153" display="1403\1403-8"/>
  </hyperlinks>
  <pageMargins left="0.7" right="0.7" top="0.75" bottom="0.75" header="0.3" footer="0.3"/>
  <legacyDrawing r:id="rId15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P18"/>
  <sheetViews>
    <sheetView workbookViewId="0">
      <selection activeCell="R14" sqref="R14"/>
    </sheetView>
  </sheetViews>
  <sheetFormatPr defaultColWidth="8.875" defaultRowHeight="20.25" customHeight="1" x14ac:dyDescent="0.15"/>
  <cols>
    <col min="1" max="1" width="8.625" style="194" customWidth="1"/>
    <col min="2" max="2" width="9" style="194" customWidth="1"/>
    <col min="3" max="3" width="7.75" style="194" customWidth="1"/>
    <col min="4" max="4" width="19" style="194" customWidth="1"/>
    <col min="5" max="5" width="9.375" style="194" customWidth="1"/>
    <col min="6" max="7" width="8.875" style="194" hidden="1" customWidth="1"/>
    <col min="8" max="8" width="8.625" style="194" customWidth="1"/>
    <col min="9" max="9" width="11.25" style="194" customWidth="1"/>
    <col min="10" max="10" width="8.75" style="194" customWidth="1"/>
    <col min="11" max="11" width="8.875" style="194" customWidth="1"/>
    <col min="12" max="12" width="9.375" style="194" customWidth="1"/>
    <col min="13" max="13" width="9.5" style="194" customWidth="1"/>
    <col min="14" max="14" width="9.25" style="194" customWidth="1"/>
    <col min="15" max="15" width="5.25" style="194" customWidth="1"/>
    <col min="16" max="16" width="8.875" style="194" customWidth="1"/>
    <col min="17" max="16384" width="8.875" style="194"/>
  </cols>
  <sheetData>
    <row r="1" spans="1:16" ht="20.25" customHeight="1" x14ac:dyDescent="0.15">
      <c r="A1" s="232" t="s">
        <v>94</v>
      </c>
    </row>
    <row r="2" spans="1:16" ht="20.25" customHeight="1" x14ac:dyDescent="0.15">
      <c r="A2" s="679" t="s">
        <v>921</v>
      </c>
      <c r="B2" s="679"/>
      <c r="C2" s="679"/>
      <c r="D2" s="679"/>
      <c r="E2" s="679"/>
      <c r="F2" s="679"/>
      <c r="G2" s="679"/>
      <c r="H2" s="679"/>
      <c r="I2" s="679"/>
      <c r="J2" s="679"/>
      <c r="K2" s="679"/>
      <c r="L2" s="679"/>
      <c r="M2" s="679"/>
      <c r="N2" s="679"/>
      <c r="O2" s="679"/>
      <c r="P2" s="679"/>
    </row>
    <row r="3" spans="1:16" ht="22.5" customHeight="1" thickBot="1" x14ac:dyDescent="0.2">
      <c r="A3" s="680" t="s">
        <v>922</v>
      </c>
      <c r="B3" s="680"/>
      <c r="C3" s="680"/>
      <c r="D3" s="680"/>
      <c r="E3" s="681"/>
      <c r="F3" s="681"/>
      <c r="G3" s="681"/>
      <c r="H3" s="681"/>
      <c r="I3" s="681"/>
      <c r="J3" s="4"/>
      <c r="K3" s="5"/>
      <c r="L3" s="5"/>
      <c r="N3" s="682" t="s">
        <v>95</v>
      </c>
      <c r="O3" s="682"/>
      <c r="P3" s="682"/>
    </row>
    <row r="4" spans="1:16" s="235" customFormat="1" ht="18" customHeight="1" x14ac:dyDescent="0.15">
      <c r="A4" s="684" t="s">
        <v>96</v>
      </c>
      <c r="B4" s="686" t="s">
        <v>97</v>
      </c>
      <c r="C4" s="688" t="s">
        <v>98</v>
      </c>
      <c r="D4" s="683" t="s">
        <v>99</v>
      </c>
      <c r="E4" s="683" t="s">
        <v>100</v>
      </c>
      <c r="F4" s="683"/>
      <c r="G4" s="683"/>
      <c r="H4" s="683"/>
      <c r="I4" s="683"/>
      <c r="J4" s="683" t="s">
        <v>101</v>
      </c>
      <c r="K4" s="683"/>
      <c r="L4" s="683"/>
      <c r="M4" s="683"/>
      <c r="N4" s="683"/>
      <c r="O4" s="686" t="s">
        <v>102</v>
      </c>
      <c r="P4" s="691" t="s">
        <v>103</v>
      </c>
    </row>
    <row r="5" spans="1:16" s="235" customFormat="1" ht="18" customHeight="1" x14ac:dyDescent="0.15">
      <c r="A5" s="685"/>
      <c r="B5" s="687"/>
      <c r="C5" s="689"/>
      <c r="D5" s="690"/>
      <c r="E5" s="239" t="s">
        <v>104</v>
      </c>
      <c r="F5" s="239" t="s">
        <v>105</v>
      </c>
      <c r="G5" s="239" t="s">
        <v>106</v>
      </c>
      <c r="H5" s="239" t="s">
        <v>107</v>
      </c>
      <c r="I5" s="239" t="s">
        <v>108</v>
      </c>
      <c r="J5" s="239" t="s">
        <v>104</v>
      </c>
      <c r="K5" s="239" t="s">
        <v>105</v>
      </c>
      <c r="L5" s="239" t="s">
        <v>106</v>
      </c>
      <c r="M5" s="239" t="s">
        <v>107</v>
      </c>
      <c r="N5" s="239" t="s">
        <v>109</v>
      </c>
      <c r="O5" s="687"/>
      <c r="P5" s="692"/>
    </row>
    <row r="6" spans="1:16" s="235" customFormat="1" ht="18" customHeight="1" x14ac:dyDescent="0.15">
      <c r="A6" s="240"/>
      <c r="B6" s="241"/>
      <c r="C6" s="242"/>
      <c r="D6" s="243"/>
      <c r="E6" s="244"/>
      <c r="F6" s="245"/>
      <c r="G6" s="245"/>
      <c r="H6" s="244"/>
      <c r="I6" s="244"/>
      <c r="J6" s="245"/>
      <c r="K6" s="245"/>
      <c r="L6" s="245"/>
      <c r="M6" s="245"/>
      <c r="N6" s="245"/>
      <c r="O6" s="241"/>
      <c r="P6" s="246"/>
    </row>
    <row r="7" spans="1:16" s="235" customFormat="1" ht="18" customHeight="1" x14ac:dyDescent="0.15">
      <c r="A7" s="247"/>
      <c r="B7" s="242"/>
      <c r="C7" s="248"/>
      <c r="D7" s="242"/>
      <c r="E7" s="249"/>
      <c r="F7" s="245"/>
      <c r="G7" s="245"/>
      <c r="H7" s="245"/>
      <c r="I7" s="250"/>
      <c r="J7" s="251"/>
      <c r="K7" s="245"/>
      <c r="L7" s="245"/>
      <c r="M7" s="245"/>
      <c r="N7" s="251"/>
      <c r="O7" s="252"/>
      <c r="P7" s="253"/>
    </row>
    <row r="8" spans="1:16" s="235" customFormat="1" ht="18" customHeight="1" x14ac:dyDescent="0.15">
      <c r="A8" s="247"/>
      <c r="B8" s="242"/>
      <c r="C8" s="242"/>
      <c r="D8" s="242"/>
      <c r="E8" s="249"/>
      <c r="F8" s="3"/>
      <c r="G8" s="3"/>
      <c r="H8" s="3"/>
      <c r="I8" s="3"/>
      <c r="J8" s="251"/>
      <c r="K8" s="3"/>
      <c r="L8" s="3"/>
      <c r="M8" s="3"/>
      <c r="N8" s="3"/>
      <c r="O8" s="252"/>
      <c r="P8" s="253"/>
    </row>
    <row r="9" spans="1:16" s="235" customFormat="1" ht="18" customHeight="1" x14ac:dyDescent="0.15">
      <c r="A9" s="247"/>
      <c r="B9" s="242"/>
      <c r="C9" s="242"/>
      <c r="D9" s="242"/>
      <c r="E9" s="249"/>
      <c r="F9" s="249"/>
      <c r="G9" s="249"/>
      <c r="H9" s="249"/>
      <c r="I9" s="249"/>
      <c r="J9" s="251"/>
      <c r="K9" s="249"/>
      <c r="L9" s="249"/>
      <c r="M9" s="249"/>
      <c r="N9" s="251"/>
      <c r="O9" s="252"/>
      <c r="P9" s="253"/>
    </row>
    <row r="10" spans="1:16" s="235" customFormat="1" ht="18" customHeight="1" x14ac:dyDescent="0.15">
      <c r="A10" s="247"/>
      <c r="B10" s="242"/>
      <c r="C10" s="242"/>
      <c r="D10" s="242"/>
      <c r="E10" s="249"/>
      <c r="F10" s="249"/>
      <c r="G10" s="249"/>
      <c r="H10" s="249"/>
      <c r="I10" s="249"/>
      <c r="J10" s="251"/>
      <c r="K10" s="249"/>
      <c r="L10" s="249"/>
      <c r="M10" s="249"/>
      <c r="N10" s="251"/>
      <c r="O10" s="252"/>
      <c r="P10" s="253"/>
    </row>
    <row r="11" spans="1:16" s="235" customFormat="1" ht="18" customHeight="1" x14ac:dyDescent="0.15">
      <c r="A11" s="247"/>
      <c r="B11" s="242"/>
      <c r="C11" s="242"/>
      <c r="D11" s="242"/>
      <c r="E11" s="249"/>
      <c r="F11" s="249"/>
      <c r="G11" s="249"/>
      <c r="H11" s="249"/>
      <c r="I11" s="249"/>
      <c r="J11" s="251"/>
      <c r="K11" s="249"/>
      <c r="L11" s="249"/>
      <c r="M11" s="249"/>
      <c r="N11" s="251"/>
      <c r="O11" s="252"/>
      <c r="P11" s="253"/>
    </row>
    <row r="12" spans="1:16" s="235" customFormat="1" ht="18" customHeight="1" x14ac:dyDescent="0.15">
      <c r="A12" s="247"/>
      <c r="B12" s="242"/>
      <c r="C12" s="242"/>
      <c r="D12" s="242"/>
      <c r="E12" s="249"/>
      <c r="F12" s="249"/>
      <c r="G12" s="249"/>
      <c r="H12" s="249"/>
      <c r="I12" s="249"/>
      <c r="J12" s="251"/>
      <c r="K12" s="249"/>
      <c r="L12" s="249"/>
      <c r="M12" s="249"/>
      <c r="N12" s="251"/>
      <c r="O12" s="252"/>
      <c r="P12" s="253"/>
    </row>
    <row r="13" spans="1:16" s="235" customFormat="1" ht="18" customHeight="1" x14ac:dyDescent="0.15">
      <c r="A13" s="247"/>
      <c r="B13" s="242"/>
      <c r="C13" s="242"/>
      <c r="D13" s="242"/>
      <c r="E13" s="249"/>
      <c r="F13" s="249"/>
      <c r="G13" s="249"/>
      <c r="H13" s="249"/>
      <c r="I13" s="249"/>
      <c r="J13" s="251"/>
      <c r="K13" s="249"/>
      <c r="L13" s="249"/>
      <c r="M13" s="249"/>
      <c r="N13" s="251"/>
      <c r="O13" s="252"/>
      <c r="P13" s="253"/>
    </row>
    <row r="14" spans="1:16" s="235" customFormat="1" ht="18" customHeight="1" x14ac:dyDescent="0.15">
      <c r="A14" s="254"/>
      <c r="B14" s="255"/>
      <c r="C14" s="256"/>
      <c r="D14" s="257"/>
      <c r="E14" s="258"/>
      <c r="F14" s="249"/>
      <c r="G14" s="249"/>
      <c r="H14" s="249"/>
      <c r="I14" s="249"/>
      <c r="J14" s="258"/>
      <c r="K14" s="249"/>
      <c r="L14" s="249"/>
      <c r="M14" s="249"/>
      <c r="N14" s="3"/>
      <c r="O14" s="249"/>
      <c r="P14" s="253"/>
    </row>
    <row r="15" spans="1:16" s="235" customFormat="1" ht="18" customHeight="1" x14ac:dyDescent="0.15">
      <c r="A15" s="254"/>
      <c r="B15" s="255"/>
      <c r="C15" s="256"/>
      <c r="D15" s="257"/>
      <c r="E15" s="258"/>
      <c r="F15" s="249"/>
      <c r="G15" s="249"/>
      <c r="H15" s="249"/>
      <c r="I15" s="249"/>
      <c r="J15" s="259"/>
      <c r="K15" s="249"/>
      <c r="L15" s="249"/>
      <c r="M15" s="249"/>
      <c r="N15" s="3"/>
      <c r="O15" s="249"/>
      <c r="P15" s="253"/>
    </row>
    <row r="16" spans="1:16" s="235" customFormat="1" ht="18" customHeight="1" thickBot="1" x14ac:dyDescent="0.2">
      <c r="A16" s="260"/>
      <c r="B16" s="261"/>
      <c r="C16" s="262"/>
      <c r="D16" s="263"/>
      <c r="E16" s="264"/>
      <c r="F16" s="265"/>
      <c r="G16" s="265"/>
      <c r="H16" s="265"/>
      <c r="I16" s="265"/>
      <c r="J16" s="264"/>
      <c r="K16" s="265"/>
      <c r="L16" s="265"/>
      <c r="M16" s="6"/>
      <c r="N16" s="7"/>
      <c r="O16" s="265"/>
      <c r="P16" s="266"/>
    </row>
    <row r="17" s="235" customFormat="1" ht="20.25" customHeight="1" x14ac:dyDescent="0.15"/>
    <row r="18" s="235" customFormat="1" ht="20.25" customHeight="1" x14ac:dyDescent="0.15"/>
  </sheetData>
  <mergeCells count="12">
    <mergeCell ref="A2:P2"/>
    <mergeCell ref="A3:D3"/>
    <mergeCell ref="E3:I3"/>
    <mergeCell ref="N3:P3"/>
    <mergeCell ref="E4:I4"/>
    <mergeCell ref="J4:N4"/>
    <mergeCell ref="A4:A5"/>
    <mergeCell ref="B4:B5"/>
    <mergeCell ref="C4:C5"/>
    <mergeCell ref="D4:D5"/>
    <mergeCell ref="O4:O5"/>
    <mergeCell ref="P4:P5"/>
  </mergeCells>
  <phoneticPr fontId="24" type="noConversion"/>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145"/>
  <sheetViews>
    <sheetView showZeros="0" zoomScale="90" zoomScaleNormal="90" workbookViewId="0">
      <pane ySplit="6" topLeftCell="A118" activePane="bottomLeft" state="frozen"/>
      <selection pane="bottomLeft" activeCell="D124" sqref="D124"/>
    </sheetView>
  </sheetViews>
  <sheetFormatPr defaultRowHeight="12" x14ac:dyDescent="0.15"/>
  <cols>
    <col min="1" max="1" width="4.375" style="269" customWidth="1"/>
    <col min="2" max="2" width="8.5" style="269" customWidth="1"/>
    <col min="3" max="3" width="16.375" style="269" customWidth="1"/>
    <col min="4" max="4" width="9.25" style="285" customWidth="1"/>
    <col min="5" max="5" width="45" style="269" customWidth="1"/>
    <col min="6" max="6" width="11" style="286" customWidth="1"/>
    <col min="7" max="7" width="9.25" style="269" customWidth="1"/>
    <col min="8" max="8" width="9" style="269" customWidth="1"/>
    <col min="9" max="9" width="5.125" style="269" customWidth="1"/>
    <col min="10" max="10" width="11.5" style="269" customWidth="1"/>
    <col min="11" max="11" width="12.25" style="269" customWidth="1"/>
    <col min="12" max="12" width="13" style="269" customWidth="1"/>
    <col min="13" max="14" width="12.25" style="269" customWidth="1"/>
    <col min="15" max="15" width="5.25" style="269" customWidth="1"/>
    <col min="16" max="16" width="4.25" style="269" customWidth="1"/>
    <col min="17" max="17" width="9" style="269"/>
    <col min="18" max="18" width="9.125" style="269" bestFit="1" customWidth="1"/>
    <col min="19" max="16384" width="9" style="269"/>
  </cols>
  <sheetData>
    <row r="1" spans="1:18" x14ac:dyDescent="0.15">
      <c r="A1" s="693" t="s">
        <v>110</v>
      </c>
      <c r="B1" s="693"/>
      <c r="C1" s="693"/>
      <c r="D1" s="693"/>
      <c r="E1" s="267"/>
      <c r="F1" s="268"/>
      <c r="G1" s="267"/>
      <c r="H1" s="267"/>
      <c r="I1" s="267"/>
      <c r="J1" s="267"/>
      <c r="K1" s="267"/>
      <c r="L1" s="267"/>
      <c r="M1" s="267"/>
      <c r="N1" s="267"/>
      <c r="O1" s="267"/>
      <c r="P1" s="267"/>
      <c r="Q1" s="267"/>
      <c r="R1" s="267"/>
    </row>
    <row r="2" spans="1:18" ht="14.25" x14ac:dyDescent="0.15">
      <c r="A2" s="267"/>
      <c r="B2" s="679" t="s">
        <v>111</v>
      </c>
      <c r="C2" s="679"/>
      <c r="D2" s="679"/>
      <c r="E2" s="679"/>
      <c r="F2" s="679"/>
      <c r="G2" s="679"/>
      <c r="H2" s="679"/>
      <c r="I2" s="679"/>
      <c r="J2" s="679"/>
      <c r="K2" s="679"/>
      <c r="L2" s="679"/>
      <c r="M2" s="679"/>
      <c r="N2" s="679"/>
      <c r="O2" s="679"/>
      <c r="P2" s="679"/>
      <c r="Q2" s="270"/>
      <c r="R2" s="270"/>
    </row>
    <row r="3" spans="1:18" x14ac:dyDescent="0.15">
      <c r="A3" s="701" t="s">
        <v>597</v>
      </c>
      <c r="B3" s="701"/>
      <c r="C3" s="701"/>
      <c r="D3" s="701"/>
      <c r="E3" s="701"/>
      <c r="F3" s="271"/>
      <c r="G3" s="272"/>
      <c r="H3" s="272"/>
      <c r="I3" s="272"/>
      <c r="J3" s="272"/>
      <c r="K3" s="272"/>
      <c r="L3" s="272"/>
      <c r="M3" s="272"/>
      <c r="N3" s="272"/>
      <c r="O3" s="694" t="s">
        <v>95</v>
      </c>
      <c r="P3" s="694"/>
      <c r="Q3" s="270"/>
      <c r="R3" s="270"/>
    </row>
    <row r="4" spans="1:18" x14ac:dyDescent="0.15">
      <c r="A4" s="696" t="s">
        <v>112</v>
      </c>
      <c r="B4" s="697" t="s">
        <v>96</v>
      </c>
      <c r="C4" s="698" t="s">
        <v>596</v>
      </c>
      <c r="D4" s="699" t="s">
        <v>114</v>
      </c>
      <c r="E4" s="697" t="s">
        <v>99</v>
      </c>
      <c r="F4" s="697" t="s">
        <v>100</v>
      </c>
      <c r="G4" s="697"/>
      <c r="H4" s="697"/>
      <c r="I4" s="697"/>
      <c r="J4" s="697"/>
      <c r="K4" s="697"/>
      <c r="L4" s="697"/>
      <c r="M4" s="697"/>
      <c r="N4" s="697"/>
      <c r="O4" s="697"/>
      <c r="P4" s="697"/>
      <c r="Q4" s="270"/>
      <c r="R4" s="270"/>
    </row>
    <row r="5" spans="1:18" x14ac:dyDescent="0.15">
      <c r="A5" s="696"/>
      <c r="B5" s="697"/>
      <c r="C5" s="698"/>
      <c r="D5" s="699"/>
      <c r="E5" s="697"/>
      <c r="F5" s="700" t="s">
        <v>104</v>
      </c>
      <c r="G5" s="700"/>
      <c r="H5" s="700"/>
      <c r="I5" s="700"/>
      <c r="J5" s="700"/>
      <c r="K5" s="700"/>
      <c r="L5" s="700"/>
      <c r="M5" s="700"/>
      <c r="N5" s="700" t="s">
        <v>115</v>
      </c>
      <c r="O5" s="700" t="s">
        <v>116</v>
      </c>
      <c r="P5" s="700" t="s">
        <v>598</v>
      </c>
      <c r="Q5" s="270"/>
      <c r="R5" s="270"/>
    </row>
    <row r="6" spans="1:18" ht="45" x14ac:dyDescent="0.15">
      <c r="A6" s="696"/>
      <c r="B6" s="697"/>
      <c r="C6" s="698"/>
      <c r="D6" s="699"/>
      <c r="E6" s="697"/>
      <c r="F6" s="522" t="s">
        <v>117</v>
      </c>
      <c r="G6" s="522" t="s">
        <v>118</v>
      </c>
      <c r="H6" s="522" t="s">
        <v>119</v>
      </c>
      <c r="I6" s="522" t="s">
        <v>120</v>
      </c>
      <c r="J6" s="522" t="s">
        <v>121</v>
      </c>
      <c r="K6" s="522" t="s">
        <v>122</v>
      </c>
      <c r="L6" s="523" t="s">
        <v>107</v>
      </c>
      <c r="M6" s="523" t="s">
        <v>123</v>
      </c>
      <c r="N6" s="700"/>
      <c r="O6" s="700"/>
      <c r="P6" s="700"/>
      <c r="Q6" s="270"/>
      <c r="R6" s="270"/>
    </row>
    <row r="7" spans="1:18" x14ac:dyDescent="0.15">
      <c r="A7" s="287" t="s">
        <v>612</v>
      </c>
      <c r="B7" s="273">
        <v>20190403</v>
      </c>
      <c r="C7" s="196" t="s">
        <v>626</v>
      </c>
      <c r="D7" s="197" t="s">
        <v>720</v>
      </c>
      <c r="E7" s="278" t="s">
        <v>1198</v>
      </c>
      <c r="F7" s="524"/>
      <c r="G7" s="529">
        <v>3970</v>
      </c>
      <c r="H7" s="524"/>
      <c r="I7" s="524"/>
      <c r="J7" s="524"/>
      <c r="K7" s="524"/>
      <c r="L7" s="526"/>
      <c r="M7" s="527">
        <f t="shared" ref="M7:M38" si="0">SUM(F7:L7)</f>
        <v>3970</v>
      </c>
      <c r="N7" s="528"/>
      <c r="O7" s="528"/>
      <c r="P7" s="528"/>
      <c r="Q7" s="270"/>
      <c r="R7" s="270"/>
    </row>
    <row r="8" spans="1:18" x14ac:dyDescent="0.15">
      <c r="A8" s="287" t="s">
        <v>612</v>
      </c>
      <c r="B8" s="273">
        <v>20190521</v>
      </c>
      <c r="C8" s="196" t="s">
        <v>617</v>
      </c>
      <c r="D8" s="197" t="s">
        <v>711</v>
      </c>
      <c r="E8" s="278" t="s">
        <v>926</v>
      </c>
      <c r="F8" s="524"/>
      <c r="G8" s="529">
        <v>2500</v>
      </c>
      <c r="H8" s="524"/>
      <c r="I8" s="524"/>
      <c r="J8" s="524"/>
      <c r="K8" s="524"/>
      <c r="L8" s="526"/>
      <c r="M8" s="527">
        <f t="shared" si="0"/>
        <v>2500</v>
      </c>
      <c r="N8" s="528"/>
      <c r="O8" s="528"/>
      <c r="P8" s="528"/>
      <c r="Q8" s="270"/>
      <c r="R8" s="270"/>
    </row>
    <row r="9" spans="1:18" x14ac:dyDescent="0.15">
      <c r="A9" s="287" t="s">
        <v>612</v>
      </c>
      <c r="B9" s="273">
        <v>20190521</v>
      </c>
      <c r="C9" s="196" t="s">
        <v>625</v>
      </c>
      <c r="D9" s="197" t="s">
        <v>719</v>
      </c>
      <c r="E9" s="278" t="s">
        <v>935</v>
      </c>
      <c r="F9" s="524"/>
      <c r="G9" s="529">
        <v>1426</v>
      </c>
      <c r="H9" s="524"/>
      <c r="I9" s="524"/>
      <c r="J9" s="524"/>
      <c r="K9" s="524"/>
      <c r="L9" s="526"/>
      <c r="M9" s="527">
        <f t="shared" si="0"/>
        <v>1426</v>
      </c>
      <c r="N9" s="528"/>
      <c r="O9" s="528"/>
      <c r="P9" s="528"/>
      <c r="Q9" s="270"/>
      <c r="R9" s="270"/>
    </row>
    <row r="10" spans="1:18" x14ac:dyDescent="0.15">
      <c r="A10" s="287" t="s">
        <v>612</v>
      </c>
      <c r="B10" s="273">
        <v>20190521</v>
      </c>
      <c r="C10" s="196" t="s">
        <v>638</v>
      </c>
      <c r="D10" s="197" t="s">
        <v>733</v>
      </c>
      <c r="E10" s="555" t="s">
        <v>951</v>
      </c>
      <c r="F10" s="524"/>
      <c r="G10" s="524"/>
      <c r="H10" s="524"/>
      <c r="I10" s="524"/>
      <c r="J10" s="524"/>
      <c r="K10" s="524"/>
      <c r="L10" s="529">
        <v>18788</v>
      </c>
      <c r="M10" s="527">
        <f t="shared" si="0"/>
        <v>18788</v>
      </c>
      <c r="N10" s="528"/>
      <c r="O10" s="528"/>
      <c r="P10" s="528"/>
      <c r="Q10" s="270"/>
      <c r="R10" s="270"/>
    </row>
    <row r="11" spans="1:18" x14ac:dyDescent="0.15">
      <c r="A11" s="287" t="s">
        <v>612</v>
      </c>
      <c r="B11" s="273">
        <v>20190604</v>
      </c>
      <c r="C11" s="196" t="s">
        <v>670</v>
      </c>
      <c r="D11" s="197" t="s">
        <v>753</v>
      </c>
      <c r="E11" s="278" t="s">
        <v>979</v>
      </c>
      <c r="F11" s="524"/>
      <c r="G11" s="524"/>
      <c r="H11" s="524"/>
      <c r="I11" s="524"/>
      <c r="J11" s="524"/>
      <c r="K11" s="524"/>
      <c r="L11" s="529">
        <v>39658</v>
      </c>
      <c r="M11" s="527">
        <f t="shared" si="0"/>
        <v>39658</v>
      </c>
      <c r="N11" s="528"/>
      <c r="O11" s="528"/>
      <c r="P11" s="528"/>
      <c r="Q11" s="270"/>
      <c r="R11" s="270"/>
    </row>
    <row r="12" spans="1:18" x14ac:dyDescent="0.15">
      <c r="A12" s="287" t="s">
        <v>612</v>
      </c>
      <c r="B12" s="273">
        <v>20190604</v>
      </c>
      <c r="C12" s="196" t="s">
        <v>620</v>
      </c>
      <c r="D12" s="197" t="s">
        <v>713</v>
      </c>
      <c r="E12" s="278" t="s">
        <v>929</v>
      </c>
      <c r="F12" s="524"/>
      <c r="G12" s="529">
        <v>5983</v>
      </c>
      <c r="H12" s="524"/>
      <c r="I12" s="524"/>
      <c r="J12" s="524"/>
      <c r="K12" s="524"/>
      <c r="L12" s="526"/>
      <c r="M12" s="527">
        <f t="shared" si="0"/>
        <v>5983</v>
      </c>
      <c r="N12" s="528"/>
      <c r="O12" s="528"/>
      <c r="P12" s="528"/>
      <c r="Q12" s="270"/>
      <c r="R12" s="270"/>
    </row>
    <row r="13" spans="1:18" x14ac:dyDescent="0.15">
      <c r="A13" s="287" t="s">
        <v>612</v>
      </c>
      <c r="B13" s="273">
        <v>20190604</v>
      </c>
      <c r="C13" s="196" t="s">
        <v>624</v>
      </c>
      <c r="D13" s="197" t="s">
        <v>718</v>
      </c>
      <c r="E13" s="278" t="s">
        <v>934</v>
      </c>
      <c r="F13" s="524"/>
      <c r="G13" s="529">
        <v>2880</v>
      </c>
      <c r="H13" s="524"/>
      <c r="I13" s="524"/>
      <c r="J13" s="524"/>
      <c r="K13" s="524"/>
      <c r="L13" s="526"/>
      <c r="M13" s="527">
        <f t="shared" si="0"/>
        <v>2880</v>
      </c>
      <c r="N13" s="528"/>
      <c r="O13" s="528"/>
      <c r="P13" s="528"/>
      <c r="Q13" s="270"/>
      <c r="R13" s="270"/>
    </row>
    <row r="14" spans="1:18" x14ac:dyDescent="0.15">
      <c r="A14" s="287" t="s">
        <v>612</v>
      </c>
      <c r="B14" s="273">
        <v>20190604</v>
      </c>
      <c r="C14" s="196" t="s">
        <v>624</v>
      </c>
      <c r="D14" s="197" t="s">
        <v>718</v>
      </c>
      <c r="E14" s="278" t="s">
        <v>964</v>
      </c>
      <c r="F14" s="524"/>
      <c r="G14" s="524"/>
      <c r="H14" s="524"/>
      <c r="I14" s="524"/>
      <c r="J14" s="524"/>
      <c r="K14" s="524"/>
      <c r="L14" s="529">
        <v>1124</v>
      </c>
      <c r="M14" s="527">
        <f t="shared" si="0"/>
        <v>1124</v>
      </c>
      <c r="N14" s="528"/>
      <c r="O14" s="528"/>
      <c r="P14" s="528"/>
      <c r="Q14" s="270"/>
      <c r="R14" s="270"/>
    </row>
    <row r="15" spans="1:18" x14ac:dyDescent="0.15">
      <c r="A15" s="287" t="s">
        <v>612</v>
      </c>
      <c r="B15" s="273">
        <v>20190617</v>
      </c>
      <c r="C15" s="196" t="s">
        <v>627</v>
      </c>
      <c r="D15" s="197" t="s">
        <v>721</v>
      </c>
      <c r="E15" s="278" t="s">
        <v>937</v>
      </c>
      <c r="F15" s="524"/>
      <c r="G15" s="529">
        <v>2992</v>
      </c>
      <c r="H15" s="524"/>
      <c r="I15" s="524"/>
      <c r="J15" s="524"/>
      <c r="K15" s="524"/>
      <c r="L15" s="526"/>
      <c r="M15" s="527">
        <f t="shared" si="0"/>
        <v>2992</v>
      </c>
      <c r="N15" s="528"/>
      <c r="O15" s="528"/>
      <c r="P15" s="528"/>
      <c r="Q15" s="270"/>
      <c r="R15" s="270"/>
    </row>
    <row r="16" spans="1:18" x14ac:dyDescent="0.15">
      <c r="A16" s="287" t="s">
        <v>612</v>
      </c>
      <c r="B16" s="273">
        <v>20190617</v>
      </c>
      <c r="C16" s="196" t="s">
        <v>628</v>
      </c>
      <c r="D16" s="197" t="s">
        <v>721</v>
      </c>
      <c r="E16" s="278" t="s">
        <v>938</v>
      </c>
      <c r="F16" s="524"/>
      <c r="G16" s="529">
        <v>840</v>
      </c>
      <c r="H16" s="524"/>
      <c r="I16" s="524"/>
      <c r="J16" s="524"/>
      <c r="K16" s="524"/>
      <c r="L16" s="526"/>
      <c r="M16" s="527">
        <f t="shared" si="0"/>
        <v>840</v>
      </c>
      <c r="N16" s="528"/>
      <c r="O16" s="528"/>
      <c r="P16" s="528"/>
      <c r="Q16" s="270"/>
      <c r="R16" s="270"/>
    </row>
    <row r="17" spans="1:18" x14ac:dyDescent="0.15">
      <c r="A17" s="287" t="s">
        <v>612</v>
      </c>
      <c r="B17" s="273">
        <v>20190617</v>
      </c>
      <c r="C17" s="196" t="s">
        <v>628</v>
      </c>
      <c r="D17" s="197" t="s">
        <v>721</v>
      </c>
      <c r="E17" s="278" t="s">
        <v>965</v>
      </c>
      <c r="F17" s="524"/>
      <c r="G17" s="524"/>
      <c r="H17" s="524"/>
      <c r="I17" s="524"/>
      <c r="J17" s="524"/>
      <c r="K17" s="524"/>
      <c r="L17" s="529">
        <v>600</v>
      </c>
      <c r="M17" s="527">
        <f t="shared" si="0"/>
        <v>600</v>
      </c>
      <c r="N17" s="528"/>
      <c r="O17" s="528"/>
      <c r="P17" s="528"/>
      <c r="Q17" s="270"/>
      <c r="R17" s="270"/>
    </row>
    <row r="18" spans="1:18" x14ac:dyDescent="0.15">
      <c r="A18" s="287" t="s">
        <v>612</v>
      </c>
      <c r="B18" s="273">
        <v>20190624</v>
      </c>
      <c r="C18" s="196" t="s">
        <v>618</v>
      </c>
      <c r="D18" s="197" t="s">
        <v>712</v>
      </c>
      <c r="E18" s="278" t="s">
        <v>927</v>
      </c>
      <c r="F18" s="524"/>
      <c r="G18" s="529">
        <v>480</v>
      </c>
      <c r="H18" s="524"/>
      <c r="I18" s="524"/>
      <c r="J18" s="524"/>
      <c r="K18" s="524"/>
      <c r="L18" s="526"/>
      <c r="M18" s="527">
        <f t="shared" si="0"/>
        <v>480</v>
      </c>
      <c r="N18" s="528"/>
      <c r="O18" s="528"/>
      <c r="P18" s="528"/>
      <c r="Q18" s="270"/>
      <c r="R18" s="270"/>
    </row>
    <row r="19" spans="1:18" x14ac:dyDescent="0.15">
      <c r="A19" s="287" t="s">
        <v>612</v>
      </c>
      <c r="B19" s="273">
        <v>20190624</v>
      </c>
      <c r="C19" s="196" t="s">
        <v>668</v>
      </c>
      <c r="D19" s="197" t="s">
        <v>751</v>
      </c>
      <c r="E19" s="278" t="s">
        <v>977</v>
      </c>
      <c r="F19" s="524"/>
      <c r="G19" s="524"/>
      <c r="H19" s="524"/>
      <c r="I19" s="524"/>
      <c r="J19" s="524"/>
      <c r="K19" s="524"/>
      <c r="L19" s="529">
        <v>28000</v>
      </c>
      <c r="M19" s="527">
        <f t="shared" si="0"/>
        <v>28000</v>
      </c>
      <c r="N19" s="528"/>
      <c r="O19" s="528"/>
      <c r="P19" s="528"/>
      <c r="Q19" s="270"/>
      <c r="R19" s="270"/>
    </row>
    <row r="20" spans="1:18" x14ac:dyDescent="0.15">
      <c r="A20" s="287" t="s">
        <v>612</v>
      </c>
      <c r="B20" s="273">
        <v>20190917</v>
      </c>
      <c r="C20" s="196" t="s">
        <v>667</v>
      </c>
      <c r="D20" s="197" t="s">
        <v>750</v>
      </c>
      <c r="E20" s="278" t="s">
        <v>976</v>
      </c>
      <c r="F20" s="524"/>
      <c r="G20" s="524"/>
      <c r="H20" s="524"/>
      <c r="I20" s="524"/>
      <c r="J20" s="524"/>
      <c r="K20" s="524"/>
      <c r="L20" s="529">
        <v>3000</v>
      </c>
      <c r="M20" s="527">
        <f t="shared" si="0"/>
        <v>3000</v>
      </c>
      <c r="N20" s="528"/>
      <c r="O20" s="528"/>
      <c r="P20" s="528"/>
      <c r="Q20" s="270"/>
      <c r="R20" s="270"/>
    </row>
    <row r="21" spans="1:18" x14ac:dyDescent="0.15">
      <c r="A21" s="287" t="s">
        <v>612</v>
      </c>
      <c r="B21" s="273">
        <v>20191115</v>
      </c>
      <c r="C21" s="196" t="s">
        <v>645</v>
      </c>
      <c r="D21" s="197" t="s">
        <v>736</v>
      </c>
      <c r="E21" s="278" t="s">
        <v>957</v>
      </c>
      <c r="F21" s="524"/>
      <c r="G21" s="524"/>
      <c r="H21" s="529">
        <v>635</v>
      </c>
      <c r="I21" s="524"/>
      <c r="J21" s="524"/>
      <c r="K21" s="524"/>
      <c r="L21" s="526"/>
      <c r="M21" s="527">
        <f t="shared" si="0"/>
        <v>635</v>
      </c>
      <c r="N21" s="528"/>
      <c r="O21" s="528"/>
      <c r="P21" s="528"/>
      <c r="Q21" s="270"/>
      <c r="R21" s="270"/>
    </row>
    <row r="22" spans="1:18" x14ac:dyDescent="0.15">
      <c r="A22" s="287" t="s">
        <v>612</v>
      </c>
      <c r="B22" s="273">
        <v>20191115</v>
      </c>
      <c r="C22" s="196" t="s">
        <v>646</v>
      </c>
      <c r="D22" s="197" t="s">
        <v>736</v>
      </c>
      <c r="E22" s="278" t="s">
        <v>958</v>
      </c>
      <c r="F22" s="524"/>
      <c r="G22" s="524"/>
      <c r="H22" s="529">
        <v>635</v>
      </c>
      <c r="I22" s="524"/>
      <c r="J22" s="524"/>
      <c r="K22" s="524"/>
      <c r="L22" s="526"/>
      <c r="M22" s="527">
        <f t="shared" si="0"/>
        <v>635</v>
      </c>
      <c r="N22" s="528"/>
      <c r="O22" s="528"/>
      <c r="P22" s="528"/>
      <c r="Q22" s="270"/>
      <c r="R22" s="270"/>
    </row>
    <row r="23" spans="1:18" x14ac:dyDescent="0.15">
      <c r="A23" s="287" t="s">
        <v>612</v>
      </c>
      <c r="B23" s="273">
        <v>20191115</v>
      </c>
      <c r="C23" s="196" t="s">
        <v>647</v>
      </c>
      <c r="D23" s="197" t="s">
        <v>736</v>
      </c>
      <c r="E23" s="278" t="s">
        <v>959</v>
      </c>
      <c r="F23" s="524"/>
      <c r="G23" s="524"/>
      <c r="H23" s="529">
        <v>630</v>
      </c>
      <c r="I23" s="524"/>
      <c r="J23" s="524"/>
      <c r="K23" s="524"/>
      <c r="L23" s="526"/>
      <c r="M23" s="527">
        <f t="shared" si="0"/>
        <v>630</v>
      </c>
      <c r="N23" s="528"/>
      <c r="O23" s="528"/>
      <c r="P23" s="528"/>
      <c r="Q23" s="270"/>
      <c r="R23" s="270"/>
    </row>
    <row r="24" spans="1:18" x14ac:dyDescent="0.15">
      <c r="A24" s="287" t="s">
        <v>612</v>
      </c>
      <c r="B24" s="273">
        <v>20191203</v>
      </c>
      <c r="C24" s="196" t="s">
        <v>631</v>
      </c>
      <c r="D24" s="197" t="s">
        <v>725</v>
      </c>
      <c r="E24" s="278" t="s">
        <v>943</v>
      </c>
      <c r="F24" s="524"/>
      <c r="G24" s="529">
        <v>476</v>
      </c>
      <c r="H24" s="524"/>
      <c r="I24" s="524"/>
      <c r="J24" s="524"/>
      <c r="K24" s="524"/>
      <c r="L24" s="526"/>
      <c r="M24" s="527">
        <f t="shared" si="0"/>
        <v>476</v>
      </c>
      <c r="N24" s="528"/>
      <c r="O24" s="528"/>
      <c r="P24" s="528"/>
      <c r="Q24" s="270"/>
      <c r="R24" s="270"/>
    </row>
    <row r="25" spans="1:18" x14ac:dyDescent="0.15">
      <c r="A25" s="287" t="s">
        <v>612</v>
      </c>
      <c r="B25" s="273">
        <v>20191203</v>
      </c>
      <c r="C25" s="196" t="s">
        <v>632</v>
      </c>
      <c r="D25" s="197" t="s">
        <v>726</v>
      </c>
      <c r="E25" s="278" t="s">
        <v>944</v>
      </c>
      <c r="F25" s="524"/>
      <c r="G25" s="529">
        <v>2776</v>
      </c>
      <c r="H25" s="524"/>
      <c r="I25" s="524"/>
      <c r="J25" s="524"/>
      <c r="K25" s="524"/>
      <c r="L25" s="526"/>
      <c r="M25" s="527">
        <f t="shared" si="0"/>
        <v>2776</v>
      </c>
      <c r="N25" s="528"/>
      <c r="O25" s="528"/>
      <c r="P25" s="528"/>
      <c r="Q25" s="270"/>
      <c r="R25" s="270"/>
    </row>
    <row r="26" spans="1:18" x14ac:dyDescent="0.15">
      <c r="A26" s="287" t="s">
        <v>612</v>
      </c>
      <c r="B26" s="557">
        <v>20191203</v>
      </c>
      <c r="C26" s="196" t="s">
        <v>671</v>
      </c>
      <c r="D26" s="197" t="s">
        <v>754</v>
      </c>
      <c r="E26" s="278" t="s">
        <v>981</v>
      </c>
      <c r="F26" s="524"/>
      <c r="G26" s="524"/>
      <c r="H26" s="524"/>
      <c r="I26" s="524"/>
      <c r="J26" s="526">
        <v>16120</v>
      </c>
      <c r="K26" s="526">
        <v>309400</v>
      </c>
      <c r="L26" s="526">
        <v>71500</v>
      </c>
      <c r="M26" s="527">
        <f t="shared" si="0"/>
        <v>397020</v>
      </c>
      <c r="N26" s="528"/>
      <c r="O26" s="528"/>
      <c r="P26" s="528"/>
      <c r="Q26" s="270"/>
      <c r="R26" s="270"/>
    </row>
    <row r="27" spans="1:18" ht="13.5" x14ac:dyDescent="0.15">
      <c r="A27" s="287" t="s">
        <v>612</v>
      </c>
      <c r="B27" s="556">
        <v>20191212</v>
      </c>
      <c r="C27" s="196" t="s">
        <v>674</v>
      </c>
      <c r="D27" s="197" t="s">
        <v>757</v>
      </c>
      <c r="E27" s="278" t="s">
        <v>986</v>
      </c>
      <c r="F27" s="524"/>
      <c r="G27" s="524"/>
      <c r="H27" s="524"/>
      <c r="I27" s="524"/>
      <c r="J27" s="530">
        <v>578367.5</v>
      </c>
      <c r="K27" s="526">
        <v>149000</v>
      </c>
      <c r="L27" s="526"/>
      <c r="M27" s="527">
        <f t="shared" si="0"/>
        <v>727367.5</v>
      </c>
      <c r="N27" s="528"/>
      <c r="O27" s="528"/>
      <c r="P27" s="528"/>
      <c r="Q27" s="270"/>
      <c r="R27" s="270"/>
    </row>
    <row r="28" spans="1:18" ht="13.5" x14ac:dyDescent="0.15">
      <c r="A28" s="287" t="s">
        <v>612</v>
      </c>
      <c r="B28" s="556">
        <v>20191212</v>
      </c>
      <c r="C28" s="196" t="s">
        <v>675</v>
      </c>
      <c r="D28" s="197" t="s">
        <v>757</v>
      </c>
      <c r="E28" s="278" t="s">
        <v>988</v>
      </c>
      <c r="F28" s="524"/>
      <c r="G28" s="524"/>
      <c r="H28" s="524"/>
      <c r="I28" s="524"/>
      <c r="J28" s="530">
        <v>968315</v>
      </c>
      <c r="K28" s="526">
        <v>183750</v>
      </c>
      <c r="L28" s="526"/>
      <c r="M28" s="527">
        <f t="shared" si="0"/>
        <v>1152065</v>
      </c>
      <c r="N28" s="528"/>
      <c r="O28" s="528"/>
      <c r="P28" s="528"/>
      <c r="Q28" s="270"/>
      <c r="R28" s="270"/>
    </row>
    <row r="29" spans="1:18" ht="13.5" x14ac:dyDescent="0.15">
      <c r="A29" s="287" t="s">
        <v>612</v>
      </c>
      <c r="B29" s="556">
        <v>20191212</v>
      </c>
      <c r="C29" s="196" t="s">
        <v>678</v>
      </c>
      <c r="D29" s="197" t="s">
        <v>758</v>
      </c>
      <c r="E29" s="280" t="s">
        <v>992</v>
      </c>
      <c r="F29" s="524"/>
      <c r="G29" s="524"/>
      <c r="H29" s="524"/>
      <c r="I29" s="524"/>
      <c r="J29" s="530">
        <v>12508.8</v>
      </c>
      <c r="K29" s="526"/>
      <c r="L29" s="526">
        <v>2600</v>
      </c>
      <c r="M29" s="527">
        <f t="shared" si="0"/>
        <v>15108.8</v>
      </c>
      <c r="N29" s="528"/>
      <c r="O29" s="528"/>
      <c r="P29" s="528"/>
      <c r="Q29" s="270"/>
      <c r="R29" s="270"/>
    </row>
    <row r="30" spans="1:18" ht="13.5" x14ac:dyDescent="0.15">
      <c r="A30" s="287" t="s">
        <v>612</v>
      </c>
      <c r="B30" s="556">
        <v>20191212</v>
      </c>
      <c r="C30" s="196" t="s">
        <v>679</v>
      </c>
      <c r="D30" s="197" t="s">
        <v>758</v>
      </c>
      <c r="E30" s="280" t="s">
        <v>994</v>
      </c>
      <c r="F30" s="524"/>
      <c r="G30" s="524"/>
      <c r="H30" s="524"/>
      <c r="I30" s="524"/>
      <c r="J30" s="531">
        <v>21178.82</v>
      </c>
      <c r="K30" s="526"/>
      <c r="L30" s="526">
        <v>4000</v>
      </c>
      <c r="M30" s="527">
        <f t="shared" si="0"/>
        <v>25178.82</v>
      </c>
      <c r="N30" s="528"/>
      <c r="O30" s="528"/>
      <c r="P30" s="528"/>
      <c r="Q30" s="270"/>
      <c r="R30" s="270"/>
    </row>
    <row r="31" spans="1:18" ht="13.5" x14ac:dyDescent="0.15">
      <c r="A31" s="287" t="s">
        <v>612</v>
      </c>
      <c r="B31" s="556">
        <v>20191212</v>
      </c>
      <c r="C31" s="196" t="s">
        <v>680</v>
      </c>
      <c r="D31" s="197" t="s">
        <v>758</v>
      </c>
      <c r="E31" s="280" t="s">
        <v>996</v>
      </c>
      <c r="F31" s="524"/>
      <c r="G31" s="524"/>
      <c r="H31" s="524"/>
      <c r="I31" s="524"/>
      <c r="J31" s="531">
        <v>30256.379999999997</v>
      </c>
      <c r="K31" s="526"/>
      <c r="L31" s="526">
        <v>5000</v>
      </c>
      <c r="M31" s="527">
        <f t="shared" si="0"/>
        <v>35256.379999999997</v>
      </c>
      <c r="N31" s="528"/>
      <c r="O31" s="528"/>
      <c r="P31" s="528"/>
      <c r="Q31" s="270"/>
      <c r="R31" s="270"/>
    </row>
    <row r="32" spans="1:18" x14ac:dyDescent="0.15">
      <c r="A32" s="287" t="s">
        <v>612</v>
      </c>
      <c r="B32" s="273">
        <v>20191216</v>
      </c>
      <c r="C32" s="196" t="s">
        <v>642</v>
      </c>
      <c r="D32" s="197" t="s">
        <v>788</v>
      </c>
      <c r="E32" s="278" t="s">
        <v>594</v>
      </c>
      <c r="F32" s="524"/>
      <c r="G32" s="524"/>
      <c r="H32" s="529">
        <v>16800</v>
      </c>
      <c r="I32" s="524"/>
      <c r="J32" s="524"/>
      <c r="K32" s="524"/>
      <c r="L32" s="526"/>
      <c r="M32" s="527">
        <f t="shared" si="0"/>
        <v>16800</v>
      </c>
      <c r="N32" s="528"/>
      <c r="O32" s="528"/>
      <c r="P32" s="528"/>
      <c r="Q32" s="270"/>
      <c r="R32" s="270"/>
    </row>
    <row r="33" spans="1:18" x14ac:dyDescent="0.15">
      <c r="A33" s="287" t="s">
        <v>612</v>
      </c>
      <c r="B33" s="273">
        <v>20191216</v>
      </c>
      <c r="C33" s="196" t="s">
        <v>643</v>
      </c>
      <c r="D33" s="197" t="s">
        <v>735</v>
      </c>
      <c r="E33" s="278" t="s">
        <v>955</v>
      </c>
      <c r="F33" s="524"/>
      <c r="G33" s="524"/>
      <c r="H33" s="529">
        <v>30600</v>
      </c>
      <c r="I33" s="524"/>
      <c r="J33" s="524"/>
      <c r="K33" s="524"/>
      <c r="L33" s="526"/>
      <c r="M33" s="527">
        <f t="shared" si="0"/>
        <v>30600</v>
      </c>
      <c r="N33" s="528"/>
      <c r="O33" s="528"/>
      <c r="P33" s="528"/>
      <c r="Q33" s="270"/>
      <c r="R33" s="270"/>
    </row>
    <row r="34" spans="1:18" x14ac:dyDescent="0.15">
      <c r="A34" s="287" t="s">
        <v>612</v>
      </c>
      <c r="B34" s="273">
        <v>20191216</v>
      </c>
      <c r="C34" s="196" t="s">
        <v>672</v>
      </c>
      <c r="D34" s="197" t="s">
        <v>755</v>
      </c>
      <c r="E34" s="278" t="s">
        <v>983</v>
      </c>
      <c r="F34" s="524"/>
      <c r="G34" s="524"/>
      <c r="H34" s="524"/>
      <c r="I34" s="524"/>
      <c r="J34" s="530">
        <v>801735</v>
      </c>
      <c r="K34" s="526">
        <v>36713.25</v>
      </c>
      <c r="L34" s="526">
        <v>6800</v>
      </c>
      <c r="M34" s="527">
        <f t="shared" si="0"/>
        <v>845248.25</v>
      </c>
      <c r="N34" s="528"/>
      <c r="O34" s="528"/>
      <c r="P34" s="528"/>
      <c r="Q34" s="270"/>
      <c r="R34" s="270"/>
    </row>
    <row r="35" spans="1:18" x14ac:dyDescent="0.15">
      <c r="A35" s="287" t="s">
        <v>612</v>
      </c>
      <c r="B35" s="273">
        <v>20201116</v>
      </c>
      <c r="C35" s="196" t="s">
        <v>621</v>
      </c>
      <c r="D35" s="197" t="s">
        <v>714</v>
      </c>
      <c r="E35" s="198" t="s">
        <v>930</v>
      </c>
      <c r="F35" s="524"/>
      <c r="G35" s="525">
        <v>3636</v>
      </c>
      <c r="H35" s="524"/>
      <c r="I35" s="524"/>
      <c r="J35" s="524"/>
      <c r="K35" s="524"/>
      <c r="L35" s="526"/>
      <c r="M35" s="527">
        <f t="shared" si="0"/>
        <v>3636</v>
      </c>
      <c r="N35" s="528"/>
      <c r="O35" s="528"/>
      <c r="P35" s="528"/>
      <c r="Q35" s="270"/>
      <c r="R35" s="270"/>
    </row>
    <row r="36" spans="1:18" x14ac:dyDescent="0.15">
      <c r="A36" s="287" t="s">
        <v>612</v>
      </c>
      <c r="B36" s="273">
        <v>20211130</v>
      </c>
      <c r="C36" s="196" t="s">
        <v>640</v>
      </c>
      <c r="D36" s="197" t="s">
        <v>784</v>
      </c>
      <c r="E36" s="198" t="s">
        <v>953</v>
      </c>
      <c r="F36" s="524"/>
      <c r="G36" s="524"/>
      <c r="H36" s="524"/>
      <c r="I36" s="524"/>
      <c r="J36" s="524"/>
      <c r="K36" s="524"/>
      <c r="L36" s="525">
        <v>6208</v>
      </c>
      <c r="M36" s="527">
        <f t="shared" si="0"/>
        <v>6208</v>
      </c>
      <c r="N36" s="528"/>
      <c r="O36" s="528"/>
      <c r="P36" s="528"/>
      <c r="Q36" s="270"/>
      <c r="R36" s="270"/>
    </row>
    <row r="37" spans="1:18" x14ac:dyDescent="0.15">
      <c r="A37" s="287" t="s">
        <v>612</v>
      </c>
      <c r="B37" s="273" t="s">
        <v>1165</v>
      </c>
      <c r="C37" s="196" t="s">
        <v>619</v>
      </c>
      <c r="D37" s="197" t="s">
        <v>712</v>
      </c>
      <c r="E37" s="278" t="s">
        <v>928</v>
      </c>
      <c r="F37" s="524"/>
      <c r="G37" s="529">
        <v>450</v>
      </c>
      <c r="H37" s="524"/>
      <c r="I37" s="524"/>
      <c r="J37" s="524"/>
      <c r="K37" s="524"/>
      <c r="L37" s="526"/>
      <c r="M37" s="527">
        <f t="shared" si="0"/>
        <v>450</v>
      </c>
      <c r="N37" s="528"/>
      <c r="O37" s="528"/>
      <c r="P37" s="528"/>
      <c r="Q37" s="270"/>
      <c r="R37" s="270"/>
    </row>
    <row r="38" spans="1:18" x14ac:dyDescent="0.15">
      <c r="A38" s="287" t="s">
        <v>612</v>
      </c>
      <c r="B38" s="273" t="s">
        <v>1174</v>
      </c>
      <c r="C38" s="196" t="s">
        <v>666</v>
      </c>
      <c r="D38" s="197" t="s">
        <v>785</v>
      </c>
      <c r="E38" s="198" t="s">
        <v>975</v>
      </c>
      <c r="F38" s="524"/>
      <c r="G38" s="524"/>
      <c r="H38" s="524"/>
      <c r="I38" s="524"/>
      <c r="J38" s="524"/>
      <c r="K38" s="524"/>
      <c r="L38" s="525">
        <v>34475</v>
      </c>
      <c r="M38" s="527">
        <f t="shared" si="0"/>
        <v>34475</v>
      </c>
      <c r="N38" s="528"/>
      <c r="O38" s="528"/>
      <c r="P38" s="528"/>
      <c r="Q38" s="270"/>
      <c r="R38" s="270"/>
    </row>
    <row r="39" spans="1:18" x14ac:dyDescent="0.15">
      <c r="A39" s="287" t="s">
        <v>612</v>
      </c>
      <c r="B39" s="206" t="s">
        <v>1174</v>
      </c>
      <c r="C39" s="196" t="s">
        <v>697</v>
      </c>
      <c r="D39" s="197" t="s">
        <v>762</v>
      </c>
      <c r="E39" s="521" t="s">
        <v>1013</v>
      </c>
      <c r="F39" s="524"/>
      <c r="G39" s="524"/>
      <c r="H39" s="524"/>
      <c r="I39" s="524"/>
      <c r="J39" s="524"/>
      <c r="K39" s="524"/>
      <c r="L39" s="526"/>
      <c r="M39" s="527">
        <f t="shared" ref="M39:M70" si="1">SUM(F39:L39)</f>
        <v>0</v>
      </c>
      <c r="N39" s="532">
        <v>25000</v>
      </c>
      <c r="O39" s="528"/>
      <c r="P39" s="528"/>
      <c r="Q39" s="270"/>
      <c r="R39" s="270"/>
    </row>
    <row r="40" spans="1:18" ht="13.5" x14ac:dyDescent="0.15">
      <c r="A40" s="287" t="s">
        <v>612</v>
      </c>
      <c r="B40" s="556" t="s">
        <v>1164</v>
      </c>
      <c r="C40" s="196" t="s">
        <v>615</v>
      </c>
      <c r="D40" s="197" t="s">
        <v>783</v>
      </c>
      <c r="E40" s="198" t="s">
        <v>924</v>
      </c>
      <c r="F40" s="524"/>
      <c r="G40" s="525">
        <v>986</v>
      </c>
      <c r="H40" s="524"/>
      <c r="I40" s="524"/>
      <c r="J40" s="524"/>
      <c r="K40" s="524"/>
      <c r="L40" s="526"/>
      <c r="M40" s="527">
        <f t="shared" si="1"/>
        <v>986</v>
      </c>
      <c r="N40" s="528"/>
      <c r="O40" s="528"/>
      <c r="P40" s="528"/>
      <c r="Q40" s="270"/>
      <c r="R40" s="270"/>
    </row>
    <row r="41" spans="1:18" x14ac:dyDescent="0.15">
      <c r="A41" s="287" t="s">
        <v>612</v>
      </c>
      <c r="B41" s="273" t="s">
        <v>1164</v>
      </c>
      <c r="C41" s="196" t="s">
        <v>616</v>
      </c>
      <c r="D41" s="197" t="s">
        <v>710</v>
      </c>
      <c r="E41" s="278" t="s">
        <v>925</v>
      </c>
      <c r="F41" s="524"/>
      <c r="G41" s="529">
        <v>2500</v>
      </c>
      <c r="H41" s="524"/>
      <c r="I41" s="524"/>
      <c r="J41" s="524"/>
      <c r="K41" s="524"/>
      <c r="L41" s="526"/>
      <c r="M41" s="527">
        <f t="shared" si="1"/>
        <v>2500</v>
      </c>
      <c r="N41" s="528"/>
      <c r="O41" s="528"/>
      <c r="P41" s="528"/>
      <c r="Q41" s="270"/>
      <c r="R41" s="270"/>
    </row>
    <row r="42" spans="1:18" x14ac:dyDescent="0.15">
      <c r="A42" s="287" t="s">
        <v>612</v>
      </c>
      <c r="B42" s="273" t="s">
        <v>1170</v>
      </c>
      <c r="C42" s="196" t="s">
        <v>615</v>
      </c>
      <c r="D42" s="197" t="s">
        <v>729</v>
      </c>
      <c r="E42" s="554" t="s">
        <v>947</v>
      </c>
      <c r="F42" s="524"/>
      <c r="G42" s="524"/>
      <c r="H42" s="524"/>
      <c r="I42" s="524"/>
      <c r="J42" s="524"/>
      <c r="K42" s="524"/>
      <c r="L42" s="525">
        <v>1614</v>
      </c>
      <c r="M42" s="527">
        <f t="shared" si="1"/>
        <v>1614</v>
      </c>
      <c r="N42" s="528"/>
      <c r="O42" s="528"/>
      <c r="P42" s="528"/>
      <c r="Q42" s="270"/>
      <c r="R42" s="270"/>
    </row>
    <row r="43" spans="1:18" x14ac:dyDescent="0.15">
      <c r="A43" s="287" t="s">
        <v>612</v>
      </c>
      <c r="B43" s="273" t="s">
        <v>1170</v>
      </c>
      <c r="C43" s="196" t="s">
        <v>657</v>
      </c>
      <c r="D43" s="197" t="s">
        <v>741</v>
      </c>
      <c r="E43" s="198" t="s">
        <v>966</v>
      </c>
      <c r="F43" s="524"/>
      <c r="G43" s="524"/>
      <c r="H43" s="524"/>
      <c r="I43" s="524"/>
      <c r="J43" s="524"/>
      <c r="K43" s="524"/>
      <c r="L43" s="525">
        <v>2700</v>
      </c>
      <c r="M43" s="527">
        <f t="shared" si="1"/>
        <v>2700</v>
      </c>
      <c r="N43" s="528"/>
      <c r="O43" s="528"/>
      <c r="P43" s="528"/>
      <c r="Q43" s="270"/>
      <c r="R43" s="270"/>
    </row>
    <row r="44" spans="1:18" x14ac:dyDescent="0.15">
      <c r="A44" s="287" t="s">
        <v>612</v>
      </c>
      <c r="B44" s="273" t="s">
        <v>1170</v>
      </c>
      <c r="C44" s="196" t="s">
        <v>660</v>
      </c>
      <c r="D44" s="197" t="s">
        <v>744</v>
      </c>
      <c r="E44" s="198" t="s">
        <v>969</v>
      </c>
      <c r="F44" s="524"/>
      <c r="G44" s="524"/>
      <c r="H44" s="524"/>
      <c r="I44" s="524"/>
      <c r="J44" s="524"/>
      <c r="K44" s="524"/>
      <c r="L44" s="525">
        <v>1446</v>
      </c>
      <c r="M44" s="527">
        <f t="shared" si="1"/>
        <v>1446</v>
      </c>
      <c r="N44" s="528"/>
      <c r="O44" s="528"/>
      <c r="P44" s="528"/>
      <c r="Q44" s="270"/>
      <c r="R44" s="270"/>
    </row>
    <row r="45" spans="1:18" x14ac:dyDescent="0.15">
      <c r="A45" s="287" t="s">
        <v>612</v>
      </c>
      <c r="B45" s="206" t="s">
        <v>1170</v>
      </c>
      <c r="C45" s="196" t="s">
        <v>615</v>
      </c>
      <c r="D45" s="197" t="s">
        <v>729</v>
      </c>
      <c r="E45" s="521" t="s">
        <v>947</v>
      </c>
      <c r="F45" s="524"/>
      <c r="G45" s="524"/>
      <c r="H45" s="524"/>
      <c r="I45" s="524"/>
      <c r="J45" s="524"/>
      <c r="K45" s="524"/>
      <c r="L45" s="526"/>
      <c r="M45" s="527">
        <f t="shared" si="1"/>
        <v>0</v>
      </c>
      <c r="N45" s="532">
        <v>3112</v>
      </c>
      <c r="O45" s="528"/>
      <c r="P45" s="528"/>
      <c r="Q45" s="270"/>
      <c r="R45" s="270"/>
    </row>
    <row r="46" spans="1:18" x14ac:dyDescent="0.15">
      <c r="A46" s="287" t="s">
        <v>612</v>
      </c>
      <c r="B46" s="273" t="s">
        <v>1169</v>
      </c>
      <c r="C46" s="196" t="s">
        <v>637</v>
      </c>
      <c r="D46" s="197" t="s">
        <v>732</v>
      </c>
      <c r="E46" s="554" t="s">
        <v>950</v>
      </c>
      <c r="F46" s="524"/>
      <c r="G46" s="524"/>
      <c r="H46" s="524"/>
      <c r="I46" s="524"/>
      <c r="J46" s="524"/>
      <c r="K46" s="524"/>
      <c r="L46" s="525">
        <v>712</v>
      </c>
      <c r="M46" s="527">
        <f t="shared" si="1"/>
        <v>712</v>
      </c>
      <c r="N46" s="528"/>
      <c r="O46" s="528"/>
      <c r="P46" s="528"/>
      <c r="Q46" s="270"/>
      <c r="R46" s="270"/>
    </row>
    <row r="47" spans="1:18" ht="60" x14ac:dyDescent="0.15">
      <c r="A47" s="287" t="s">
        <v>612</v>
      </c>
      <c r="B47" s="273" t="s">
        <v>1169</v>
      </c>
      <c r="C47" s="196" t="s">
        <v>644</v>
      </c>
      <c r="D47" s="197" t="s">
        <v>1194</v>
      </c>
      <c r="E47" s="198" t="s">
        <v>956</v>
      </c>
      <c r="F47" s="524"/>
      <c r="G47" s="524"/>
      <c r="H47" s="525">
        <v>37674</v>
      </c>
      <c r="I47" s="524"/>
      <c r="J47" s="524"/>
      <c r="K47" s="524"/>
      <c r="L47" s="526"/>
      <c r="M47" s="527">
        <f t="shared" si="1"/>
        <v>37674</v>
      </c>
      <c r="N47" s="528"/>
      <c r="O47" s="528"/>
      <c r="P47" s="528"/>
      <c r="Q47" s="270"/>
      <c r="R47" s="270"/>
    </row>
    <row r="48" spans="1:18" ht="60" x14ac:dyDescent="0.15">
      <c r="A48" s="287" t="s">
        <v>612</v>
      </c>
      <c r="B48" s="206" t="s">
        <v>1169</v>
      </c>
      <c r="C48" s="196" t="s">
        <v>644</v>
      </c>
      <c r="D48" s="197" t="s">
        <v>1194</v>
      </c>
      <c r="E48" s="521" t="s">
        <v>1008</v>
      </c>
      <c r="F48" s="524"/>
      <c r="G48" s="524"/>
      <c r="H48" s="524"/>
      <c r="I48" s="524"/>
      <c r="J48" s="524"/>
      <c r="K48" s="524"/>
      <c r="L48" s="526"/>
      <c r="M48" s="527">
        <f t="shared" si="1"/>
        <v>0</v>
      </c>
      <c r="N48" s="532">
        <v>46126</v>
      </c>
      <c r="O48" s="528"/>
      <c r="P48" s="528"/>
      <c r="Q48" s="270"/>
      <c r="R48" s="270"/>
    </row>
    <row r="49" spans="1:18" x14ac:dyDescent="0.15">
      <c r="A49" s="287" t="s">
        <v>612</v>
      </c>
      <c r="B49" s="273" t="s">
        <v>1166</v>
      </c>
      <c r="C49" s="196" t="s">
        <v>621</v>
      </c>
      <c r="D49" s="197" t="s">
        <v>715</v>
      </c>
      <c r="E49" s="198" t="s">
        <v>931</v>
      </c>
      <c r="F49" s="524"/>
      <c r="G49" s="525">
        <v>5430</v>
      </c>
      <c r="H49" s="524"/>
      <c r="I49" s="524"/>
      <c r="J49" s="524"/>
      <c r="K49" s="524"/>
      <c r="L49" s="526"/>
      <c r="M49" s="527">
        <f t="shared" si="1"/>
        <v>5430</v>
      </c>
      <c r="N49" s="528"/>
      <c r="O49" s="528"/>
      <c r="P49" s="528"/>
      <c r="Q49" s="270"/>
      <c r="R49" s="270"/>
    </row>
    <row r="50" spans="1:18" x14ac:dyDescent="0.15">
      <c r="A50" s="287" t="s">
        <v>612</v>
      </c>
      <c r="B50" s="273" t="s">
        <v>1166</v>
      </c>
      <c r="C50" s="196" t="s">
        <v>635</v>
      </c>
      <c r="D50" s="197" t="s">
        <v>730</v>
      </c>
      <c r="E50" s="554" t="s">
        <v>948</v>
      </c>
      <c r="F50" s="524"/>
      <c r="G50" s="524"/>
      <c r="H50" s="524"/>
      <c r="I50" s="524"/>
      <c r="J50" s="524"/>
      <c r="K50" s="524"/>
      <c r="L50" s="525">
        <v>1980</v>
      </c>
      <c r="M50" s="527">
        <f t="shared" si="1"/>
        <v>1980</v>
      </c>
      <c r="N50" s="528"/>
      <c r="O50" s="528"/>
      <c r="P50" s="528"/>
      <c r="Q50" s="270"/>
      <c r="R50" s="270"/>
    </row>
    <row r="51" spans="1:18" x14ac:dyDescent="0.15">
      <c r="A51" s="287" t="s">
        <v>612</v>
      </c>
      <c r="B51" s="273" t="s">
        <v>1166</v>
      </c>
      <c r="C51" s="196" t="s">
        <v>688</v>
      </c>
      <c r="D51" s="197" t="s">
        <v>760</v>
      </c>
      <c r="E51" s="198" t="s">
        <v>1004</v>
      </c>
      <c r="F51" s="524"/>
      <c r="G51" s="524"/>
      <c r="H51" s="524"/>
      <c r="I51" s="524"/>
      <c r="J51" s="524"/>
      <c r="K51" s="524"/>
      <c r="L51" s="531">
        <v>14256.2</v>
      </c>
      <c r="M51" s="527">
        <f t="shared" si="1"/>
        <v>14256.2</v>
      </c>
      <c r="N51" s="528"/>
      <c r="O51" s="528"/>
      <c r="P51" s="528"/>
      <c r="Q51" s="270"/>
      <c r="R51" s="270"/>
    </row>
    <row r="52" spans="1:18" x14ac:dyDescent="0.15">
      <c r="A52" s="287" t="s">
        <v>612</v>
      </c>
      <c r="B52" s="273" t="s">
        <v>1166</v>
      </c>
      <c r="C52" s="196" t="s">
        <v>689</v>
      </c>
      <c r="D52" s="197" t="s">
        <v>760</v>
      </c>
      <c r="E52" s="198" t="s">
        <v>1005</v>
      </c>
      <c r="F52" s="524"/>
      <c r="G52" s="524"/>
      <c r="H52" s="524"/>
      <c r="I52" s="524"/>
      <c r="J52" s="524"/>
      <c r="K52" s="524"/>
      <c r="L52" s="531">
        <v>24186.18</v>
      </c>
      <c r="M52" s="527">
        <f t="shared" si="1"/>
        <v>24186.18</v>
      </c>
      <c r="N52" s="528"/>
      <c r="O52" s="528"/>
      <c r="P52" s="528"/>
      <c r="Q52" s="270"/>
      <c r="R52" s="270"/>
    </row>
    <row r="53" spans="1:18" x14ac:dyDescent="0.15">
      <c r="A53" s="287" t="s">
        <v>612</v>
      </c>
      <c r="B53" s="273" t="s">
        <v>1166</v>
      </c>
      <c r="C53" s="196" t="s">
        <v>690</v>
      </c>
      <c r="D53" s="197" t="s">
        <v>760</v>
      </c>
      <c r="E53" s="198" t="s">
        <v>1006</v>
      </c>
      <c r="F53" s="524"/>
      <c r="G53" s="524"/>
      <c r="H53" s="524"/>
      <c r="I53" s="524"/>
      <c r="J53" s="524"/>
      <c r="K53" s="524"/>
      <c r="L53" s="531">
        <v>7123.62</v>
      </c>
      <c r="M53" s="527">
        <f t="shared" si="1"/>
        <v>7123.62</v>
      </c>
      <c r="N53" s="528"/>
      <c r="O53" s="528"/>
      <c r="P53" s="528"/>
      <c r="Q53" s="270"/>
      <c r="R53" s="270"/>
    </row>
    <row r="54" spans="1:18" x14ac:dyDescent="0.15">
      <c r="A54" s="287" t="s">
        <v>612</v>
      </c>
      <c r="B54" s="206" t="s">
        <v>1166</v>
      </c>
      <c r="C54" s="196" t="s">
        <v>694</v>
      </c>
      <c r="D54" s="197" t="s">
        <v>761</v>
      </c>
      <c r="E54" s="521" t="s">
        <v>1012</v>
      </c>
      <c r="F54" s="524"/>
      <c r="G54" s="524"/>
      <c r="H54" s="524"/>
      <c r="I54" s="524"/>
      <c r="J54" s="524"/>
      <c r="K54" s="524"/>
      <c r="L54" s="526"/>
      <c r="M54" s="527">
        <f t="shared" si="1"/>
        <v>0</v>
      </c>
      <c r="N54" s="532">
        <v>280265</v>
      </c>
      <c r="O54" s="528"/>
      <c r="P54" s="528"/>
      <c r="Q54" s="270"/>
      <c r="R54" s="270"/>
    </row>
    <row r="55" spans="1:18" x14ac:dyDescent="0.15">
      <c r="A55" s="287" t="s">
        <v>612</v>
      </c>
      <c r="B55" s="273" t="s">
        <v>1171</v>
      </c>
      <c r="C55" s="196" t="s">
        <v>636</v>
      </c>
      <c r="D55" s="197" t="s">
        <v>731</v>
      </c>
      <c r="E55" s="554" t="s">
        <v>949</v>
      </c>
      <c r="F55" s="524"/>
      <c r="G55" s="524"/>
      <c r="H55" s="524"/>
      <c r="I55" s="524"/>
      <c r="J55" s="524"/>
      <c r="K55" s="524"/>
      <c r="L55" s="525">
        <v>-3106</v>
      </c>
      <c r="M55" s="527">
        <f t="shared" si="1"/>
        <v>-3106</v>
      </c>
      <c r="N55" s="528"/>
      <c r="O55" s="528"/>
      <c r="P55" s="528"/>
      <c r="Q55" s="270"/>
      <c r="R55" s="270"/>
    </row>
    <row r="56" spans="1:18" x14ac:dyDescent="0.15">
      <c r="A56" s="287" t="s">
        <v>612</v>
      </c>
      <c r="B56" s="206" t="s">
        <v>1171</v>
      </c>
      <c r="C56" s="196" t="s">
        <v>692</v>
      </c>
      <c r="D56" s="197" t="s">
        <v>731</v>
      </c>
      <c r="E56" s="521" t="s">
        <v>1009</v>
      </c>
      <c r="F56" s="524"/>
      <c r="G56" s="524"/>
      <c r="H56" s="524"/>
      <c r="I56" s="524"/>
      <c r="J56" s="524"/>
      <c r="K56" s="524"/>
      <c r="L56" s="526"/>
      <c r="M56" s="527">
        <f t="shared" si="1"/>
        <v>0</v>
      </c>
      <c r="N56" s="532">
        <v>-3112</v>
      </c>
      <c r="O56" s="528"/>
      <c r="P56" s="528"/>
      <c r="Q56" s="270"/>
      <c r="R56" s="270"/>
    </row>
    <row r="57" spans="1:18" x14ac:dyDescent="0.15">
      <c r="A57" s="287" t="s">
        <v>612</v>
      </c>
      <c r="B57" s="273" t="s">
        <v>1176</v>
      </c>
      <c r="C57" s="196" t="s">
        <v>684</v>
      </c>
      <c r="D57" s="197" t="s">
        <v>759</v>
      </c>
      <c r="E57" s="198" t="s">
        <v>1000</v>
      </c>
      <c r="F57" s="524"/>
      <c r="G57" s="524"/>
      <c r="H57" s="524"/>
      <c r="I57" s="524"/>
      <c r="J57" s="524"/>
      <c r="K57" s="525">
        <v>110000</v>
      </c>
      <c r="L57" s="526"/>
      <c r="M57" s="527">
        <f t="shared" si="1"/>
        <v>110000</v>
      </c>
      <c r="N57" s="528"/>
      <c r="O57" s="528"/>
      <c r="P57" s="528"/>
      <c r="Q57" s="270"/>
      <c r="R57" s="270"/>
    </row>
    <row r="58" spans="1:18" x14ac:dyDescent="0.15">
      <c r="A58" s="287" t="s">
        <v>612</v>
      </c>
      <c r="B58" s="273" t="s">
        <v>1176</v>
      </c>
      <c r="C58" s="196" t="s">
        <v>685</v>
      </c>
      <c r="D58" s="197" t="s">
        <v>759</v>
      </c>
      <c r="E58" s="198" t="s">
        <v>1001</v>
      </c>
      <c r="F58" s="524"/>
      <c r="G58" s="524"/>
      <c r="H58" s="524"/>
      <c r="I58" s="524"/>
      <c r="J58" s="524"/>
      <c r="K58" s="525">
        <v>90000</v>
      </c>
      <c r="L58" s="526"/>
      <c r="M58" s="527">
        <f t="shared" si="1"/>
        <v>90000</v>
      </c>
      <c r="N58" s="528"/>
      <c r="O58" s="528"/>
      <c r="P58" s="528"/>
      <c r="Q58" s="270"/>
      <c r="R58" s="270"/>
    </row>
    <row r="59" spans="1:18" x14ac:dyDescent="0.15">
      <c r="A59" s="287" t="s">
        <v>612</v>
      </c>
      <c r="B59" s="273" t="s">
        <v>1176</v>
      </c>
      <c r="C59" s="196" t="s">
        <v>686</v>
      </c>
      <c r="D59" s="197" t="s">
        <v>759</v>
      </c>
      <c r="E59" s="198" t="s">
        <v>1002</v>
      </c>
      <c r="F59" s="524"/>
      <c r="G59" s="524"/>
      <c r="H59" s="524"/>
      <c r="I59" s="524"/>
      <c r="J59" s="524"/>
      <c r="K59" s="525">
        <v>90000</v>
      </c>
      <c r="L59" s="526"/>
      <c r="M59" s="527">
        <f t="shared" si="1"/>
        <v>90000</v>
      </c>
      <c r="N59" s="528"/>
      <c r="O59" s="528"/>
      <c r="P59" s="528"/>
      <c r="Q59" s="270"/>
      <c r="R59" s="270"/>
    </row>
    <row r="60" spans="1:18" x14ac:dyDescent="0.15">
      <c r="A60" s="287" t="s">
        <v>612</v>
      </c>
      <c r="B60" s="273" t="s">
        <v>1176</v>
      </c>
      <c r="C60" s="196" t="s">
        <v>687</v>
      </c>
      <c r="D60" s="197" t="s">
        <v>759</v>
      </c>
      <c r="E60" s="198" t="s">
        <v>1003</v>
      </c>
      <c r="F60" s="524"/>
      <c r="G60" s="524"/>
      <c r="H60" s="524"/>
      <c r="I60" s="524"/>
      <c r="J60" s="524"/>
      <c r="K60" s="525">
        <v>132750</v>
      </c>
      <c r="L60" s="526"/>
      <c r="M60" s="527">
        <f t="shared" si="1"/>
        <v>132750</v>
      </c>
      <c r="N60" s="528"/>
      <c r="O60" s="528"/>
      <c r="P60" s="528"/>
      <c r="Q60" s="270"/>
      <c r="R60" s="270"/>
    </row>
    <row r="61" spans="1:18" x14ac:dyDescent="0.15">
      <c r="A61" s="287" t="s">
        <v>612</v>
      </c>
      <c r="B61" s="206" t="s">
        <v>1176</v>
      </c>
      <c r="C61" s="196" t="s">
        <v>698</v>
      </c>
      <c r="D61" s="197" t="s">
        <v>763</v>
      </c>
      <c r="E61" s="521" t="s">
        <v>1014</v>
      </c>
      <c r="F61" s="524"/>
      <c r="G61" s="524"/>
      <c r="H61" s="524"/>
      <c r="I61" s="524"/>
      <c r="J61" s="524"/>
      <c r="K61" s="524"/>
      <c r="L61" s="526"/>
      <c r="M61" s="527">
        <f t="shared" si="1"/>
        <v>0</v>
      </c>
      <c r="N61" s="532">
        <v>170000</v>
      </c>
      <c r="O61" s="528"/>
      <c r="P61" s="528"/>
      <c r="Q61" s="270"/>
      <c r="R61" s="270"/>
    </row>
    <row r="62" spans="1:18" x14ac:dyDescent="0.15">
      <c r="A62" s="287" t="s">
        <v>612</v>
      </c>
      <c r="B62" s="273" t="s">
        <v>1168</v>
      </c>
      <c r="C62" s="196" t="s">
        <v>633</v>
      </c>
      <c r="D62" s="197" t="s">
        <v>727</v>
      </c>
      <c r="E62" s="198" t="s">
        <v>945</v>
      </c>
      <c r="F62" s="524"/>
      <c r="G62" s="525">
        <v>540</v>
      </c>
      <c r="H62" s="524"/>
      <c r="I62" s="524"/>
      <c r="J62" s="524"/>
      <c r="K62" s="524"/>
      <c r="L62" s="526"/>
      <c r="M62" s="527">
        <f t="shared" si="1"/>
        <v>540</v>
      </c>
      <c r="N62" s="528"/>
      <c r="O62" s="528"/>
      <c r="P62" s="528"/>
      <c r="Q62" s="270"/>
      <c r="R62" s="270"/>
    </row>
    <row r="63" spans="1:18" x14ac:dyDescent="0.15">
      <c r="A63" s="287" t="s">
        <v>612</v>
      </c>
      <c r="B63" s="273" t="s">
        <v>1173</v>
      </c>
      <c r="C63" s="196" t="s">
        <v>665</v>
      </c>
      <c r="D63" s="197" t="s">
        <v>749</v>
      </c>
      <c r="E63" s="198" t="s">
        <v>974</v>
      </c>
      <c r="F63" s="524"/>
      <c r="G63" s="524"/>
      <c r="H63" s="524"/>
      <c r="I63" s="524"/>
      <c r="J63" s="524"/>
      <c r="K63" s="524"/>
      <c r="L63" s="525">
        <v>7000</v>
      </c>
      <c r="M63" s="527">
        <f t="shared" si="1"/>
        <v>7000</v>
      </c>
      <c r="N63" s="528"/>
      <c r="O63" s="528"/>
      <c r="P63" s="528"/>
      <c r="Q63" s="270"/>
      <c r="R63" s="270"/>
    </row>
    <row r="64" spans="1:18" x14ac:dyDescent="0.15">
      <c r="A64" s="287" t="s">
        <v>612</v>
      </c>
      <c r="B64" s="206" t="s">
        <v>1173</v>
      </c>
      <c r="C64" s="196" t="s">
        <v>699</v>
      </c>
      <c r="D64" s="197" t="s">
        <v>764</v>
      </c>
      <c r="E64" s="521" t="s">
        <v>1015</v>
      </c>
      <c r="F64" s="524"/>
      <c r="G64" s="524"/>
      <c r="H64" s="524"/>
      <c r="I64" s="524"/>
      <c r="J64" s="524"/>
      <c r="K64" s="524"/>
      <c r="L64" s="526"/>
      <c r="M64" s="527">
        <f t="shared" si="1"/>
        <v>0</v>
      </c>
      <c r="N64" s="532">
        <v>20000</v>
      </c>
      <c r="O64" s="528"/>
      <c r="P64" s="528"/>
      <c r="Q64" s="270"/>
      <c r="R64" s="270"/>
    </row>
    <row r="65" spans="1:18" x14ac:dyDescent="0.15">
      <c r="A65" s="287" t="s">
        <v>612</v>
      </c>
      <c r="B65" s="206" t="s">
        <v>1173</v>
      </c>
      <c r="C65" s="196" t="s">
        <v>665</v>
      </c>
      <c r="D65" s="197" t="s">
        <v>767</v>
      </c>
      <c r="E65" s="521" t="s">
        <v>974</v>
      </c>
      <c r="F65" s="524"/>
      <c r="G65" s="524"/>
      <c r="H65" s="524"/>
      <c r="I65" s="524"/>
      <c r="J65" s="524"/>
      <c r="K65" s="524"/>
      <c r="L65" s="526"/>
      <c r="M65" s="527">
        <f t="shared" si="1"/>
        <v>0</v>
      </c>
      <c r="N65" s="532">
        <v>10000</v>
      </c>
      <c r="O65" s="528"/>
      <c r="P65" s="528"/>
      <c r="Q65" s="270"/>
      <c r="R65" s="270"/>
    </row>
    <row r="66" spans="1:18" x14ac:dyDescent="0.15">
      <c r="A66" s="287" t="s">
        <v>612</v>
      </c>
      <c r="B66" s="273" t="s">
        <v>1175</v>
      </c>
      <c r="C66" s="196" t="s">
        <v>669</v>
      </c>
      <c r="D66" s="197" t="s">
        <v>752</v>
      </c>
      <c r="E66" s="198" t="s">
        <v>978</v>
      </c>
      <c r="F66" s="524"/>
      <c r="G66" s="524"/>
      <c r="H66" s="524"/>
      <c r="I66" s="524"/>
      <c r="J66" s="524"/>
      <c r="K66" s="524"/>
      <c r="L66" s="525">
        <v>10000</v>
      </c>
      <c r="M66" s="527">
        <f t="shared" si="1"/>
        <v>10000</v>
      </c>
      <c r="N66" s="528"/>
      <c r="O66" s="528"/>
      <c r="P66" s="528"/>
      <c r="Q66" s="270"/>
      <c r="R66" s="270"/>
    </row>
    <row r="67" spans="1:18" ht="24" x14ac:dyDescent="0.15">
      <c r="A67" s="287" t="s">
        <v>612</v>
      </c>
      <c r="B67" s="273" t="s">
        <v>1167</v>
      </c>
      <c r="C67" s="196" t="s">
        <v>1203</v>
      </c>
      <c r="D67" s="197" t="s">
        <v>1202</v>
      </c>
      <c r="E67" s="198" t="s">
        <v>939</v>
      </c>
      <c r="F67" s="524"/>
      <c r="G67" s="525">
        <v>822</v>
      </c>
      <c r="H67" s="524"/>
      <c r="I67" s="524"/>
      <c r="J67" s="524"/>
      <c r="K67" s="524"/>
      <c r="L67" s="526"/>
      <c r="M67" s="527">
        <f t="shared" si="1"/>
        <v>822</v>
      </c>
      <c r="N67" s="528"/>
      <c r="O67" s="528"/>
      <c r="P67" s="528"/>
      <c r="Q67" s="270"/>
      <c r="R67" s="270"/>
    </row>
    <row r="68" spans="1:18" x14ac:dyDescent="0.15">
      <c r="A68" s="287" t="s">
        <v>612</v>
      </c>
      <c r="B68" s="273" t="s">
        <v>1167</v>
      </c>
      <c r="C68" s="196" t="s">
        <v>629</v>
      </c>
      <c r="D68" s="197" t="s">
        <v>722</v>
      </c>
      <c r="E68" s="198" t="s">
        <v>940</v>
      </c>
      <c r="F68" s="524"/>
      <c r="G68" s="525">
        <v>750</v>
      </c>
      <c r="H68" s="524"/>
      <c r="I68" s="524"/>
      <c r="J68" s="524"/>
      <c r="K68" s="524"/>
      <c r="L68" s="526"/>
      <c r="M68" s="527">
        <f t="shared" si="1"/>
        <v>750</v>
      </c>
      <c r="N68" s="528"/>
      <c r="O68" s="528"/>
      <c r="P68" s="528"/>
      <c r="Q68" s="270"/>
      <c r="R68" s="270"/>
    </row>
    <row r="69" spans="1:18" x14ac:dyDescent="0.15">
      <c r="A69" s="287" t="s">
        <v>612</v>
      </c>
      <c r="B69" s="273" t="s">
        <v>1167</v>
      </c>
      <c r="C69" s="196" t="s">
        <v>630</v>
      </c>
      <c r="D69" s="197" t="s">
        <v>723</v>
      </c>
      <c r="E69" s="198" t="s">
        <v>941</v>
      </c>
      <c r="F69" s="524"/>
      <c r="G69" s="525">
        <v>2800</v>
      </c>
      <c r="H69" s="524"/>
      <c r="I69" s="524"/>
      <c r="J69" s="524"/>
      <c r="K69" s="524"/>
      <c r="L69" s="526"/>
      <c r="M69" s="527">
        <f t="shared" si="1"/>
        <v>2800</v>
      </c>
      <c r="N69" s="528"/>
      <c r="O69" s="528"/>
      <c r="P69" s="528"/>
      <c r="Q69" s="270"/>
      <c r="R69" s="270"/>
    </row>
    <row r="70" spans="1:18" x14ac:dyDescent="0.15">
      <c r="A70" s="287" t="s">
        <v>612</v>
      </c>
      <c r="B70" s="273" t="s">
        <v>1167</v>
      </c>
      <c r="C70" s="196" t="s">
        <v>630</v>
      </c>
      <c r="D70" s="197" t="s">
        <v>724</v>
      </c>
      <c r="E70" s="198" t="s">
        <v>942</v>
      </c>
      <c r="F70" s="524"/>
      <c r="G70" s="525">
        <v>2680</v>
      </c>
      <c r="H70" s="524"/>
      <c r="I70" s="524"/>
      <c r="J70" s="524"/>
      <c r="K70" s="524"/>
      <c r="L70" s="526"/>
      <c r="M70" s="527">
        <f t="shared" si="1"/>
        <v>2680</v>
      </c>
      <c r="N70" s="528"/>
      <c r="O70" s="528"/>
      <c r="P70" s="528"/>
      <c r="Q70" s="270"/>
      <c r="R70" s="270"/>
    </row>
    <row r="71" spans="1:18" x14ac:dyDescent="0.15">
      <c r="A71" s="287" t="s">
        <v>612</v>
      </c>
      <c r="B71" s="273" t="s">
        <v>1167</v>
      </c>
      <c r="C71" s="196" t="s">
        <v>653</v>
      </c>
      <c r="D71" s="197" t="s">
        <v>738</v>
      </c>
      <c r="E71" s="198" t="s">
        <v>961</v>
      </c>
      <c r="F71" s="524">
        <v>3900</v>
      </c>
      <c r="G71" s="524"/>
      <c r="H71" s="524"/>
      <c r="I71" s="524"/>
      <c r="J71" s="524"/>
      <c r="K71" s="524"/>
      <c r="L71" s="525"/>
      <c r="M71" s="527">
        <f t="shared" ref="M71:M133" si="2">SUM(F71:L71)</f>
        <v>3900</v>
      </c>
      <c r="N71" s="528"/>
      <c r="O71" s="528"/>
      <c r="P71" s="528"/>
      <c r="Q71" s="270"/>
      <c r="R71" s="270"/>
    </row>
    <row r="72" spans="1:18" x14ac:dyDescent="0.15">
      <c r="A72" s="287" t="s">
        <v>612</v>
      </c>
      <c r="B72" s="273" t="s">
        <v>1167</v>
      </c>
      <c r="C72" s="196" t="s">
        <v>673</v>
      </c>
      <c r="D72" s="197" t="s">
        <v>756</v>
      </c>
      <c r="E72" s="198" t="s">
        <v>984</v>
      </c>
      <c r="F72" s="524"/>
      <c r="G72" s="524"/>
      <c r="H72" s="524"/>
      <c r="I72" s="524"/>
      <c r="J72" s="524"/>
      <c r="K72" s="525">
        <v>44486.75</v>
      </c>
      <c r="L72" s="526"/>
      <c r="M72" s="527">
        <f t="shared" si="2"/>
        <v>44486.75</v>
      </c>
      <c r="N72" s="528"/>
      <c r="O72" s="528"/>
      <c r="P72" s="528"/>
      <c r="Q72" s="270"/>
      <c r="R72" s="270"/>
    </row>
    <row r="73" spans="1:18" x14ac:dyDescent="0.15">
      <c r="A73" s="287" t="s">
        <v>612</v>
      </c>
      <c r="B73" s="273" t="s">
        <v>1167</v>
      </c>
      <c r="C73" s="196" t="s">
        <v>676</v>
      </c>
      <c r="D73" s="197" t="s">
        <v>756</v>
      </c>
      <c r="E73" s="198" t="s">
        <v>989</v>
      </c>
      <c r="F73" s="524"/>
      <c r="G73" s="524"/>
      <c r="H73" s="524"/>
      <c r="I73" s="524"/>
      <c r="J73" s="525">
        <v>72632.5</v>
      </c>
      <c r="K73" s="524"/>
      <c r="L73" s="526"/>
      <c r="M73" s="527">
        <f t="shared" si="2"/>
        <v>72632.5</v>
      </c>
      <c r="N73" s="528"/>
      <c r="O73" s="528"/>
      <c r="P73" s="528"/>
      <c r="Q73" s="270"/>
      <c r="R73" s="270"/>
    </row>
    <row r="74" spans="1:18" x14ac:dyDescent="0.15">
      <c r="A74" s="287" t="s">
        <v>612</v>
      </c>
      <c r="B74" s="273" t="s">
        <v>1167</v>
      </c>
      <c r="C74" s="196" t="s">
        <v>677</v>
      </c>
      <c r="D74" s="197" t="s">
        <v>756</v>
      </c>
      <c r="E74" s="198" t="s">
        <v>990</v>
      </c>
      <c r="F74" s="524"/>
      <c r="G74" s="524"/>
      <c r="H74" s="524"/>
      <c r="I74" s="524"/>
      <c r="J74" s="525">
        <v>26285</v>
      </c>
      <c r="K74" s="524"/>
      <c r="L74" s="526"/>
      <c r="M74" s="527">
        <f t="shared" si="2"/>
        <v>26285</v>
      </c>
      <c r="N74" s="528"/>
      <c r="O74" s="528"/>
      <c r="P74" s="528"/>
      <c r="Q74" s="270"/>
      <c r="R74" s="270"/>
    </row>
    <row r="75" spans="1:18" x14ac:dyDescent="0.15">
      <c r="A75" s="287" t="s">
        <v>612</v>
      </c>
      <c r="B75" s="206" t="s">
        <v>1167</v>
      </c>
      <c r="C75" s="196" t="s">
        <v>700</v>
      </c>
      <c r="D75" s="197" t="s">
        <v>765</v>
      </c>
      <c r="E75" s="521" t="s">
        <v>1016</v>
      </c>
      <c r="F75" s="524"/>
      <c r="G75" s="524"/>
      <c r="H75" s="524"/>
      <c r="I75" s="524"/>
      <c r="J75" s="524"/>
      <c r="K75" s="524"/>
      <c r="L75" s="526"/>
      <c r="M75" s="527">
        <f t="shared" si="2"/>
        <v>0</v>
      </c>
      <c r="N75" s="532">
        <v>24600</v>
      </c>
      <c r="O75" s="528"/>
      <c r="P75" s="528"/>
      <c r="Q75" s="270"/>
      <c r="R75" s="270"/>
    </row>
    <row r="76" spans="1:18" x14ac:dyDescent="0.15">
      <c r="A76" s="287" t="s">
        <v>612</v>
      </c>
      <c r="B76" s="206" t="s">
        <v>1167</v>
      </c>
      <c r="C76" s="196" t="s">
        <v>701</v>
      </c>
      <c r="D76" s="197" t="s">
        <v>766</v>
      </c>
      <c r="E76" s="521" t="s">
        <v>1017</v>
      </c>
      <c r="F76" s="524"/>
      <c r="G76" s="524"/>
      <c r="H76" s="524"/>
      <c r="I76" s="524"/>
      <c r="J76" s="524"/>
      <c r="K76" s="524"/>
      <c r="L76" s="526"/>
      <c r="M76" s="527">
        <f t="shared" si="2"/>
        <v>0</v>
      </c>
      <c r="N76" s="532">
        <v>190000</v>
      </c>
      <c r="O76" s="528"/>
      <c r="P76" s="528"/>
      <c r="Q76" s="270"/>
      <c r="R76" s="270"/>
    </row>
    <row r="77" spans="1:18" x14ac:dyDescent="0.15">
      <c r="A77" s="287" t="s">
        <v>612</v>
      </c>
      <c r="B77" s="206" t="s">
        <v>1172</v>
      </c>
      <c r="C77" s="196" t="s">
        <v>639</v>
      </c>
      <c r="D77" s="197" t="s">
        <v>778</v>
      </c>
      <c r="E77" s="521" t="s">
        <v>1030</v>
      </c>
      <c r="F77" s="524"/>
      <c r="G77" s="524"/>
      <c r="H77" s="524"/>
      <c r="I77" s="524"/>
      <c r="J77" s="524"/>
      <c r="K77" s="524"/>
      <c r="L77" s="526"/>
      <c r="M77" s="527">
        <f t="shared" si="2"/>
        <v>0</v>
      </c>
      <c r="N77" s="532">
        <v>9985</v>
      </c>
      <c r="O77" s="528"/>
      <c r="P77" s="528"/>
      <c r="Q77" s="270"/>
      <c r="R77" s="270"/>
    </row>
    <row r="78" spans="1:18" ht="13.5" x14ac:dyDescent="0.15">
      <c r="A78" s="287" t="s">
        <v>612</v>
      </c>
      <c r="B78" s="556" t="s">
        <v>1163</v>
      </c>
      <c r="C78" s="196" t="s">
        <v>613</v>
      </c>
      <c r="D78" s="197" t="s">
        <v>786</v>
      </c>
      <c r="E78" s="198" t="s">
        <v>368</v>
      </c>
      <c r="F78" s="524"/>
      <c r="G78" s="525">
        <v>9120</v>
      </c>
      <c r="H78" s="524"/>
      <c r="I78" s="524"/>
      <c r="J78" s="524"/>
      <c r="K78" s="524"/>
      <c r="L78" s="526"/>
      <c r="M78" s="527">
        <f t="shared" si="2"/>
        <v>9120</v>
      </c>
      <c r="N78" s="528"/>
      <c r="O78" s="528"/>
      <c r="P78" s="528"/>
      <c r="Q78" s="270"/>
      <c r="R78" s="270"/>
    </row>
    <row r="79" spans="1:18" ht="13.5" x14ac:dyDescent="0.15">
      <c r="A79" s="287" t="s">
        <v>612</v>
      </c>
      <c r="B79" s="556" t="s">
        <v>1163</v>
      </c>
      <c r="C79" s="196" t="s">
        <v>614</v>
      </c>
      <c r="D79" s="197" t="s">
        <v>830</v>
      </c>
      <c r="E79" s="198" t="s">
        <v>369</v>
      </c>
      <c r="F79" s="524"/>
      <c r="G79" s="525">
        <v>7680</v>
      </c>
      <c r="H79" s="524"/>
      <c r="I79" s="524"/>
      <c r="J79" s="524"/>
      <c r="K79" s="524"/>
      <c r="L79" s="526"/>
      <c r="M79" s="527">
        <f t="shared" si="2"/>
        <v>7680</v>
      </c>
      <c r="N79" s="528"/>
      <c r="O79" s="528"/>
      <c r="P79" s="528"/>
      <c r="Q79" s="270"/>
      <c r="R79" s="270"/>
    </row>
    <row r="80" spans="1:18" x14ac:dyDescent="0.15">
      <c r="A80" s="287" t="s">
        <v>612</v>
      </c>
      <c r="B80" s="273" t="s">
        <v>1163</v>
      </c>
      <c r="C80" s="196" t="s">
        <v>622</v>
      </c>
      <c r="D80" s="197" t="s">
        <v>716</v>
      </c>
      <c r="E80" s="198" t="s">
        <v>932</v>
      </c>
      <c r="F80" s="524"/>
      <c r="G80" s="525">
        <v>1788</v>
      </c>
      <c r="H80" s="524"/>
      <c r="I80" s="524"/>
      <c r="J80" s="524"/>
      <c r="K80" s="524"/>
      <c r="L80" s="526"/>
      <c r="M80" s="527">
        <f t="shared" si="2"/>
        <v>1788</v>
      </c>
      <c r="N80" s="528"/>
      <c r="O80" s="528"/>
      <c r="P80" s="528"/>
      <c r="Q80" s="270"/>
      <c r="R80" s="270"/>
    </row>
    <row r="81" spans="1:18" x14ac:dyDescent="0.15">
      <c r="A81" s="287" t="s">
        <v>612</v>
      </c>
      <c r="B81" s="273" t="s">
        <v>1163</v>
      </c>
      <c r="C81" s="196" t="s">
        <v>623</v>
      </c>
      <c r="D81" s="197" t="s">
        <v>717</v>
      </c>
      <c r="E81" s="198" t="s">
        <v>933</v>
      </c>
      <c r="F81" s="524"/>
      <c r="G81" s="525">
        <v>1620</v>
      </c>
      <c r="H81" s="524"/>
      <c r="I81" s="524"/>
      <c r="J81" s="524"/>
      <c r="K81" s="524"/>
      <c r="L81" s="526"/>
      <c r="M81" s="527">
        <f t="shared" si="2"/>
        <v>1620</v>
      </c>
      <c r="N81" s="528"/>
      <c r="O81" s="528"/>
      <c r="P81" s="528"/>
      <c r="Q81" s="270"/>
      <c r="R81" s="270"/>
    </row>
    <row r="82" spans="1:18" x14ac:dyDescent="0.15">
      <c r="A82" s="287" t="s">
        <v>612</v>
      </c>
      <c r="B82" s="273" t="s">
        <v>1163</v>
      </c>
      <c r="C82" s="196" t="s">
        <v>634</v>
      </c>
      <c r="D82" s="197" t="s">
        <v>728</v>
      </c>
      <c r="E82" s="554" t="s">
        <v>946</v>
      </c>
      <c r="F82" s="524"/>
      <c r="G82" s="525">
        <v>268</v>
      </c>
      <c r="H82" s="524"/>
      <c r="I82" s="524"/>
      <c r="J82" s="524"/>
      <c r="K82" s="524"/>
      <c r="L82" s="526"/>
      <c r="M82" s="527">
        <f t="shared" si="2"/>
        <v>268</v>
      </c>
      <c r="N82" s="528"/>
      <c r="O82" s="528"/>
      <c r="P82" s="528"/>
      <c r="Q82" s="270"/>
      <c r="R82" s="270"/>
    </row>
    <row r="83" spans="1:18" x14ac:dyDescent="0.15">
      <c r="A83" s="287" t="s">
        <v>612</v>
      </c>
      <c r="B83" s="273" t="s">
        <v>1163</v>
      </c>
      <c r="C83" s="196" t="s">
        <v>635</v>
      </c>
      <c r="D83" s="197" t="s">
        <v>787</v>
      </c>
      <c r="E83" s="554" t="s">
        <v>374</v>
      </c>
      <c r="F83" s="524"/>
      <c r="G83" s="525">
        <v>1114</v>
      </c>
      <c r="H83" s="524"/>
      <c r="I83" s="524"/>
      <c r="J83" s="524"/>
      <c r="K83" s="524"/>
      <c r="L83" s="526"/>
      <c r="M83" s="527">
        <f t="shared" si="2"/>
        <v>1114</v>
      </c>
      <c r="N83" s="528"/>
      <c r="O83" s="528"/>
      <c r="P83" s="528"/>
      <c r="Q83" s="270"/>
      <c r="R83" s="270"/>
    </row>
    <row r="84" spans="1:18" x14ac:dyDescent="0.15">
      <c r="A84" s="287" t="s">
        <v>612</v>
      </c>
      <c r="B84" s="273" t="s">
        <v>1163</v>
      </c>
      <c r="C84" s="196" t="s">
        <v>639</v>
      </c>
      <c r="D84" s="197" t="s">
        <v>585</v>
      </c>
      <c r="E84" s="554" t="s">
        <v>952</v>
      </c>
      <c r="F84" s="524"/>
      <c r="G84" s="524"/>
      <c r="H84" s="524"/>
      <c r="I84" s="524"/>
      <c r="J84" s="524"/>
      <c r="K84" s="524"/>
      <c r="L84" s="525">
        <v>20000</v>
      </c>
      <c r="M84" s="527">
        <f t="shared" si="2"/>
        <v>20000</v>
      </c>
      <c r="N84" s="528"/>
      <c r="O84" s="528"/>
      <c r="P84" s="528"/>
      <c r="Q84" s="270"/>
      <c r="R84" s="270"/>
    </row>
    <row r="85" spans="1:18" x14ac:dyDescent="0.15">
      <c r="A85" s="287" t="s">
        <v>612</v>
      </c>
      <c r="B85" s="273" t="s">
        <v>1163</v>
      </c>
      <c r="C85" s="196" t="s">
        <v>641</v>
      </c>
      <c r="D85" s="197" t="s">
        <v>734</v>
      </c>
      <c r="E85" s="278" t="s">
        <v>954</v>
      </c>
      <c r="F85" s="524"/>
      <c r="G85" s="524"/>
      <c r="H85" s="524"/>
      <c r="I85" s="524"/>
      <c r="J85" s="524"/>
      <c r="K85" s="524"/>
      <c r="L85" s="529">
        <v>1080</v>
      </c>
      <c r="M85" s="527">
        <f t="shared" si="2"/>
        <v>1080</v>
      </c>
      <c r="N85" s="528"/>
      <c r="O85" s="528"/>
      <c r="P85" s="528"/>
      <c r="Q85" s="270"/>
      <c r="R85" s="270"/>
    </row>
    <row r="86" spans="1:18" x14ac:dyDescent="0.15">
      <c r="A86" s="287" t="s">
        <v>612</v>
      </c>
      <c r="B86" s="273" t="s">
        <v>1163</v>
      </c>
      <c r="C86" s="196" t="s">
        <v>648</v>
      </c>
      <c r="D86" s="197" t="s">
        <v>737</v>
      </c>
      <c r="E86" s="198" t="s">
        <v>960</v>
      </c>
      <c r="F86" s="524"/>
      <c r="G86" s="524"/>
      <c r="H86" s="525">
        <v>1370</v>
      </c>
      <c r="I86" s="524"/>
      <c r="J86" s="524"/>
      <c r="K86" s="524"/>
      <c r="L86" s="526"/>
      <c r="M86" s="527">
        <f t="shared" si="2"/>
        <v>1370</v>
      </c>
      <c r="N86" s="528"/>
      <c r="O86" s="528"/>
      <c r="P86" s="528"/>
      <c r="Q86" s="270"/>
      <c r="R86" s="270"/>
    </row>
    <row r="87" spans="1:18" x14ac:dyDescent="0.15">
      <c r="A87" s="287" t="s">
        <v>612</v>
      </c>
      <c r="B87" s="273" t="s">
        <v>1163</v>
      </c>
      <c r="C87" s="196" t="s">
        <v>649</v>
      </c>
      <c r="D87" s="197" t="s">
        <v>1197</v>
      </c>
      <c r="E87" s="198" t="s">
        <v>1195</v>
      </c>
      <c r="F87" s="524"/>
      <c r="G87" s="524"/>
      <c r="H87" s="525">
        <v>1370</v>
      </c>
      <c r="I87" s="524"/>
      <c r="J87" s="524"/>
      <c r="K87" s="524"/>
      <c r="L87" s="526"/>
      <c r="M87" s="527">
        <f t="shared" si="2"/>
        <v>1370</v>
      </c>
      <c r="N87" s="528"/>
      <c r="O87" s="528"/>
      <c r="P87" s="528"/>
      <c r="Q87" s="270"/>
      <c r="R87" s="270"/>
    </row>
    <row r="88" spans="1:18" x14ac:dyDescent="0.15">
      <c r="A88" s="287" t="s">
        <v>612</v>
      </c>
      <c r="B88" s="273" t="s">
        <v>1163</v>
      </c>
      <c r="C88" s="196" t="s">
        <v>650</v>
      </c>
      <c r="D88" s="197" t="s">
        <v>789</v>
      </c>
      <c r="E88" s="198" t="s">
        <v>370</v>
      </c>
      <c r="F88" s="525">
        <v>50000</v>
      </c>
      <c r="G88" s="524"/>
      <c r="H88" s="524"/>
      <c r="I88" s="524"/>
      <c r="J88" s="524"/>
      <c r="K88" s="524"/>
      <c r="L88" s="558"/>
      <c r="M88" s="527">
        <f t="shared" si="2"/>
        <v>50000</v>
      </c>
      <c r="N88" s="528"/>
      <c r="O88" s="528"/>
      <c r="P88" s="528"/>
      <c r="Q88" s="270"/>
      <c r="R88" s="270"/>
    </row>
    <row r="89" spans="1:18" x14ac:dyDescent="0.15">
      <c r="A89" s="287" t="s">
        <v>612</v>
      </c>
      <c r="B89" s="273" t="s">
        <v>1163</v>
      </c>
      <c r="C89" s="196" t="s">
        <v>651</v>
      </c>
      <c r="D89" s="197" t="s">
        <v>831</v>
      </c>
      <c r="E89" s="198" t="s">
        <v>371</v>
      </c>
      <c r="F89" s="525">
        <v>44528</v>
      </c>
      <c r="G89" s="524"/>
      <c r="H89" s="524"/>
      <c r="I89" s="524"/>
      <c r="J89" s="524"/>
      <c r="K89" s="524"/>
      <c r="L89" s="526"/>
      <c r="M89" s="527">
        <f t="shared" si="2"/>
        <v>44528</v>
      </c>
      <c r="N89" s="528"/>
      <c r="O89" s="528"/>
      <c r="P89" s="528"/>
      <c r="Q89" s="270"/>
      <c r="R89" s="270"/>
    </row>
    <row r="90" spans="1:18" x14ac:dyDescent="0.15">
      <c r="A90" s="287" t="s">
        <v>612</v>
      </c>
      <c r="B90" s="273" t="s">
        <v>1163</v>
      </c>
      <c r="C90" s="196" t="s">
        <v>652</v>
      </c>
      <c r="D90" s="197" t="s">
        <v>831</v>
      </c>
      <c r="E90" s="198" t="s">
        <v>372</v>
      </c>
      <c r="F90" s="525">
        <v>4520</v>
      </c>
      <c r="G90" s="524"/>
      <c r="H90" s="524"/>
      <c r="I90" s="524"/>
      <c r="J90" s="524"/>
      <c r="K90" s="524"/>
      <c r="L90" s="558"/>
      <c r="M90" s="527">
        <f t="shared" si="2"/>
        <v>4520</v>
      </c>
      <c r="N90" s="528"/>
      <c r="O90" s="528"/>
      <c r="P90" s="528"/>
      <c r="Q90" s="270"/>
      <c r="R90" s="270"/>
    </row>
    <row r="91" spans="1:18" x14ac:dyDescent="0.15">
      <c r="A91" s="287" t="s">
        <v>612</v>
      </c>
      <c r="B91" s="273" t="s">
        <v>1163</v>
      </c>
      <c r="C91" s="196" t="s">
        <v>654</v>
      </c>
      <c r="D91" s="197" t="s">
        <v>739</v>
      </c>
      <c r="E91" s="198" t="s">
        <v>962</v>
      </c>
      <c r="F91" s="524">
        <v>30000</v>
      </c>
      <c r="G91" s="524"/>
      <c r="H91" s="524"/>
      <c r="I91" s="524"/>
      <c r="J91" s="524"/>
      <c r="K91" s="524"/>
      <c r="L91" s="525"/>
      <c r="M91" s="527">
        <f t="shared" si="2"/>
        <v>30000</v>
      </c>
      <c r="N91" s="528"/>
      <c r="O91" s="528"/>
      <c r="P91" s="528"/>
      <c r="Q91" s="270"/>
      <c r="R91" s="270"/>
    </row>
    <row r="92" spans="1:18" x14ac:dyDescent="0.15">
      <c r="A92" s="287" t="s">
        <v>612</v>
      </c>
      <c r="B92" s="273" t="s">
        <v>1163</v>
      </c>
      <c r="C92" s="196" t="s">
        <v>655</v>
      </c>
      <c r="D92" s="197" t="s">
        <v>790</v>
      </c>
      <c r="E92" s="198" t="s">
        <v>375</v>
      </c>
      <c r="F92" s="524">
        <v>16280</v>
      </c>
      <c r="G92" s="524"/>
      <c r="H92" s="524"/>
      <c r="I92" s="524"/>
      <c r="J92" s="524"/>
      <c r="K92" s="524"/>
      <c r="L92" s="525"/>
      <c r="M92" s="527">
        <f t="shared" si="2"/>
        <v>16280</v>
      </c>
      <c r="N92" s="528"/>
      <c r="O92" s="528"/>
      <c r="P92" s="528"/>
      <c r="Q92" s="270"/>
      <c r="R92" s="270"/>
    </row>
    <row r="93" spans="1:18" x14ac:dyDescent="0.15">
      <c r="A93" s="287" t="s">
        <v>612</v>
      </c>
      <c r="B93" s="273" t="s">
        <v>1163</v>
      </c>
      <c r="C93" s="196" t="s">
        <v>656</v>
      </c>
      <c r="D93" s="197" t="s">
        <v>740</v>
      </c>
      <c r="E93" s="198" t="s">
        <v>963</v>
      </c>
      <c r="F93" s="524"/>
      <c r="G93" s="524"/>
      <c r="H93" s="524"/>
      <c r="I93" s="524"/>
      <c r="J93" s="524"/>
      <c r="K93" s="524"/>
      <c r="L93" s="525">
        <v>3200</v>
      </c>
      <c r="M93" s="527">
        <f t="shared" si="2"/>
        <v>3200</v>
      </c>
      <c r="N93" s="528"/>
      <c r="O93" s="528"/>
      <c r="P93" s="528"/>
      <c r="Q93" s="270"/>
      <c r="R93" s="270"/>
    </row>
    <row r="94" spans="1:18" x14ac:dyDescent="0.15">
      <c r="A94" s="287" t="s">
        <v>612</v>
      </c>
      <c r="B94" s="273" t="s">
        <v>1163</v>
      </c>
      <c r="C94" s="196" t="s">
        <v>658</v>
      </c>
      <c r="D94" s="197" t="s">
        <v>742</v>
      </c>
      <c r="E94" s="198" t="s">
        <v>967</v>
      </c>
      <c r="F94" s="524"/>
      <c r="G94" s="524"/>
      <c r="H94" s="524"/>
      <c r="I94" s="524"/>
      <c r="J94" s="524"/>
      <c r="K94" s="524"/>
      <c r="L94" s="525">
        <v>20000</v>
      </c>
      <c r="M94" s="527">
        <f t="shared" si="2"/>
        <v>20000</v>
      </c>
      <c r="N94" s="528"/>
      <c r="O94" s="528"/>
      <c r="P94" s="528"/>
      <c r="Q94" s="270"/>
      <c r="R94" s="270"/>
    </row>
    <row r="95" spans="1:18" x14ac:dyDescent="0.15">
      <c r="A95" s="287" t="s">
        <v>612</v>
      </c>
      <c r="B95" s="273" t="s">
        <v>1163</v>
      </c>
      <c r="C95" s="196" t="s">
        <v>659</v>
      </c>
      <c r="D95" s="197" t="s">
        <v>743</v>
      </c>
      <c r="E95" s="198" t="s">
        <v>968</v>
      </c>
      <c r="F95" s="524"/>
      <c r="G95" s="524"/>
      <c r="H95" s="524"/>
      <c r="I95" s="524"/>
      <c r="J95" s="524"/>
      <c r="K95" s="524"/>
      <c r="L95" s="525">
        <v>20892</v>
      </c>
      <c r="M95" s="527">
        <f t="shared" si="2"/>
        <v>20892</v>
      </c>
      <c r="N95" s="528"/>
      <c r="O95" s="528"/>
      <c r="P95" s="528"/>
      <c r="Q95" s="270"/>
      <c r="R95" s="270"/>
    </row>
    <row r="96" spans="1:18" x14ac:dyDescent="0.15">
      <c r="A96" s="287" t="s">
        <v>612</v>
      </c>
      <c r="B96" s="273" t="s">
        <v>1163</v>
      </c>
      <c r="C96" s="196" t="s">
        <v>661</v>
      </c>
      <c r="D96" s="197" t="s">
        <v>745</v>
      </c>
      <c r="E96" s="198" t="s">
        <v>970</v>
      </c>
      <c r="F96" s="524"/>
      <c r="G96" s="524"/>
      <c r="H96" s="524"/>
      <c r="I96" s="524"/>
      <c r="J96" s="524"/>
      <c r="K96" s="524"/>
      <c r="L96" s="525">
        <v>12987</v>
      </c>
      <c r="M96" s="527">
        <f t="shared" si="2"/>
        <v>12987</v>
      </c>
      <c r="N96" s="528"/>
      <c r="O96" s="528"/>
      <c r="P96" s="528"/>
      <c r="Q96" s="270"/>
      <c r="R96" s="270"/>
    </row>
    <row r="97" spans="1:18" x14ac:dyDescent="0.15">
      <c r="A97" s="287" t="s">
        <v>612</v>
      </c>
      <c r="B97" s="273" t="s">
        <v>1163</v>
      </c>
      <c r="C97" s="196" t="s">
        <v>662</v>
      </c>
      <c r="D97" s="197" t="s">
        <v>746</v>
      </c>
      <c r="E97" s="198" t="s">
        <v>972</v>
      </c>
      <c r="F97" s="524"/>
      <c r="G97" s="524"/>
      <c r="H97" s="524"/>
      <c r="I97" s="524"/>
      <c r="J97" s="524"/>
      <c r="K97" s="524"/>
      <c r="L97" s="525">
        <v>9179</v>
      </c>
      <c r="M97" s="527">
        <f t="shared" si="2"/>
        <v>9179</v>
      </c>
      <c r="N97" s="528"/>
      <c r="O97" s="528"/>
      <c r="P97" s="528"/>
      <c r="Q97" s="270"/>
      <c r="R97" s="270"/>
    </row>
    <row r="98" spans="1:18" x14ac:dyDescent="0.15">
      <c r="A98" s="287" t="s">
        <v>612</v>
      </c>
      <c r="B98" s="273" t="s">
        <v>1163</v>
      </c>
      <c r="C98" s="196" t="s">
        <v>663</v>
      </c>
      <c r="D98" s="197" t="s">
        <v>747</v>
      </c>
      <c r="E98" s="198" t="s">
        <v>971</v>
      </c>
      <c r="F98" s="524"/>
      <c r="G98" s="524"/>
      <c r="H98" s="524"/>
      <c r="I98" s="524"/>
      <c r="J98" s="524"/>
      <c r="K98" s="524"/>
      <c r="L98" s="525">
        <v>22568.5</v>
      </c>
      <c r="M98" s="527">
        <f t="shared" si="2"/>
        <v>22568.5</v>
      </c>
      <c r="N98" s="528"/>
      <c r="O98" s="528"/>
      <c r="P98" s="528"/>
      <c r="Q98" s="270"/>
      <c r="R98" s="270"/>
    </row>
    <row r="99" spans="1:18" x14ac:dyDescent="0.15">
      <c r="A99" s="287" t="s">
        <v>612</v>
      </c>
      <c r="B99" s="273" t="s">
        <v>1163</v>
      </c>
      <c r="C99" s="196" t="s">
        <v>664</v>
      </c>
      <c r="D99" s="197" t="s">
        <v>748</v>
      </c>
      <c r="E99" s="198" t="s">
        <v>973</v>
      </c>
      <c r="F99" s="524"/>
      <c r="G99" s="524"/>
      <c r="H99" s="524"/>
      <c r="I99" s="524"/>
      <c r="J99" s="524"/>
      <c r="K99" s="524"/>
      <c r="L99" s="525">
        <v>23651.5</v>
      </c>
      <c r="M99" s="527">
        <f t="shared" si="2"/>
        <v>23651.5</v>
      </c>
      <c r="N99" s="528"/>
      <c r="O99" s="528"/>
      <c r="P99" s="528"/>
      <c r="Q99" s="270"/>
      <c r="R99" s="270"/>
    </row>
    <row r="100" spans="1:18" x14ac:dyDescent="0.15">
      <c r="A100" s="287" t="s">
        <v>612</v>
      </c>
      <c r="B100" s="273" t="s">
        <v>1163</v>
      </c>
      <c r="C100" s="196" t="s">
        <v>681</v>
      </c>
      <c r="D100" s="197" t="s">
        <v>579</v>
      </c>
      <c r="E100" s="198" t="s">
        <v>997</v>
      </c>
      <c r="F100" s="524"/>
      <c r="G100" s="524"/>
      <c r="H100" s="524"/>
      <c r="I100" s="524"/>
      <c r="J100" s="525">
        <v>795.2</v>
      </c>
      <c r="K100" s="524"/>
      <c r="L100" s="526"/>
      <c r="M100" s="527">
        <f t="shared" si="2"/>
        <v>795.2</v>
      </c>
      <c r="N100" s="528"/>
      <c r="O100" s="528"/>
      <c r="P100" s="528"/>
      <c r="Q100" s="270"/>
      <c r="R100" s="270"/>
    </row>
    <row r="101" spans="1:18" x14ac:dyDescent="0.15">
      <c r="A101" s="287" t="s">
        <v>612</v>
      </c>
      <c r="B101" s="273" t="s">
        <v>1163</v>
      </c>
      <c r="C101" s="196" t="s">
        <v>682</v>
      </c>
      <c r="D101" s="197" t="s">
        <v>579</v>
      </c>
      <c r="E101" s="198" t="s">
        <v>998</v>
      </c>
      <c r="F101" s="524"/>
      <c r="G101" s="524"/>
      <c r="H101" s="524"/>
      <c r="I101" s="524"/>
      <c r="J101" s="525">
        <v>1325.3</v>
      </c>
      <c r="K101" s="524"/>
      <c r="L101" s="526"/>
      <c r="M101" s="527">
        <f t="shared" si="2"/>
        <v>1325.3</v>
      </c>
      <c r="N101" s="528"/>
      <c r="O101" s="528"/>
      <c r="P101" s="528"/>
      <c r="Q101" s="270"/>
      <c r="R101" s="270"/>
    </row>
    <row r="102" spans="1:18" x14ac:dyDescent="0.15">
      <c r="A102" s="287" t="s">
        <v>612</v>
      </c>
      <c r="B102" s="273" t="s">
        <v>1163</v>
      </c>
      <c r="C102" s="196" t="s">
        <v>683</v>
      </c>
      <c r="D102" s="197" t="s">
        <v>579</v>
      </c>
      <c r="E102" s="198" t="s">
        <v>999</v>
      </c>
      <c r="F102" s="524"/>
      <c r="G102" s="524"/>
      <c r="H102" s="524"/>
      <c r="I102" s="524"/>
      <c r="J102" s="525">
        <v>1855.5</v>
      </c>
      <c r="K102" s="524"/>
      <c r="L102" s="526"/>
      <c r="M102" s="527">
        <f t="shared" si="2"/>
        <v>1855.5</v>
      </c>
      <c r="N102" s="528"/>
      <c r="O102" s="528"/>
      <c r="P102" s="528"/>
      <c r="Q102" s="270"/>
      <c r="R102" s="270"/>
    </row>
    <row r="103" spans="1:18" x14ac:dyDescent="0.15">
      <c r="A103" s="287" t="s">
        <v>612</v>
      </c>
      <c r="B103" s="206" t="s">
        <v>1163</v>
      </c>
      <c r="C103" s="196" t="s">
        <v>614</v>
      </c>
      <c r="D103" s="197" t="s">
        <v>830</v>
      </c>
      <c r="E103" s="521" t="s">
        <v>369</v>
      </c>
      <c r="F103" s="524"/>
      <c r="G103" s="524"/>
      <c r="H103" s="524"/>
      <c r="I103" s="524"/>
      <c r="J103" s="524"/>
      <c r="K103" s="524"/>
      <c r="L103" s="526"/>
      <c r="M103" s="527">
        <f t="shared" si="2"/>
        <v>0</v>
      </c>
      <c r="N103" s="532">
        <v>8434</v>
      </c>
      <c r="O103" s="528"/>
      <c r="P103" s="528"/>
      <c r="Q103" s="270"/>
      <c r="R103" s="270"/>
    </row>
    <row r="104" spans="1:18" x14ac:dyDescent="0.15">
      <c r="A104" s="287" t="s">
        <v>612</v>
      </c>
      <c r="B104" s="206" t="s">
        <v>1163</v>
      </c>
      <c r="C104" s="196" t="s">
        <v>691</v>
      </c>
      <c r="D104" s="197" t="s">
        <v>742</v>
      </c>
      <c r="E104" s="521" t="s">
        <v>1007</v>
      </c>
      <c r="F104" s="524"/>
      <c r="G104" s="524"/>
      <c r="H104" s="524"/>
      <c r="I104" s="524"/>
      <c r="J104" s="524"/>
      <c r="K104" s="524"/>
      <c r="L104" s="526"/>
      <c r="M104" s="527">
        <f t="shared" si="2"/>
        <v>0</v>
      </c>
      <c r="N104" s="532">
        <v>1913</v>
      </c>
      <c r="O104" s="528"/>
      <c r="P104" s="528"/>
      <c r="Q104" s="270"/>
      <c r="R104" s="270"/>
    </row>
    <row r="105" spans="1:18" x14ac:dyDescent="0.15">
      <c r="A105" s="287" t="s">
        <v>612</v>
      </c>
      <c r="B105" s="206" t="s">
        <v>1163</v>
      </c>
      <c r="C105" s="196" t="s">
        <v>693</v>
      </c>
      <c r="D105" s="197" t="s">
        <v>742</v>
      </c>
      <c r="E105" s="521" t="s">
        <v>1010</v>
      </c>
      <c r="F105" s="524"/>
      <c r="G105" s="524"/>
      <c r="H105" s="524"/>
      <c r="I105" s="524"/>
      <c r="J105" s="524"/>
      <c r="K105" s="524"/>
      <c r="L105" s="526"/>
      <c r="M105" s="527">
        <f t="shared" si="2"/>
        <v>0</v>
      </c>
      <c r="N105" s="532">
        <v>8087</v>
      </c>
      <c r="O105" s="528"/>
      <c r="P105" s="528"/>
      <c r="Q105" s="270"/>
      <c r="R105" s="270"/>
    </row>
    <row r="106" spans="1:18" x14ac:dyDescent="0.15">
      <c r="A106" s="287" t="s">
        <v>612</v>
      </c>
      <c r="B106" s="206" t="s">
        <v>1163</v>
      </c>
      <c r="C106" s="196" t="s">
        <v>658</v>
      </c>
      <c r="D106" s="197" t="s">
        <v>742</v>
      </c>
      <c r="E106" s="521" t="s">
        <v>1011</v>
      </c>
      <c r="F106" s="524"/>
      <c r="G106" s="524"/>
      <c r="H106" s="524"/>
      <c r="I106" s="524"/>
      <c r="J106" s="524"/>
      <c r="K106" s="524"/>
      <c r="L106" s="526"/>
      <c r="M106" s="527">
        <f t="shared" si="2"/>
        <v>0</v>
      </c>
      <c r="N106" s="532">
        <v>20000</v>
      </c>
      <c r="O106" s="528"/>
      <c r="P106" s="528"/>
      <c r="Q106" s="270"/>
      <c r="R106" s="270"/>
    </row>
    <row r="107" spans="1:18" x14ac:dyDescent="0.15">
      <c r="A107" s="287" t="s">
        <v>612</v>
      </c>
      <c r="B107" s="206" t="s">
        <v>1163</v>
      </c>
      <c r="C107" s="196" t="s">
        <v>695</v>
      </c>
      <c r="D107" s="197" t="s">
        <v>791</v>
      </c>
      <c r="E107" s="521" t="s">
        <v>392</v>
      </c>
      <c r="F107" s="524"/>
      <c r="G107" s="524"/>
      <c r="H107" s="524"/>
      <c r="I107" s="524"/>
      <c r="J107" s="524"/>
      <c r="K107" s="524"/>
      <c r="L107" s="526"/>
      <c r="M107" s="527">
        <f t="shared" si="2"/>
        <v>0</v>
      </c>
      <c r="N107" s="532">
        <v>14750</v>
      </c>
      <c r="O107" s="528"/>
      <c r="P107" s="528"/>
      <c r="Q107" s="270"/>
      <c r="R107" s="270"/>
    </row>
    <row r="108" spans="1:18" x14ac:dyDescent="0.15">
      <c r="A108" s="287" t="s">
        <v>612</v>
      </c>
      <c r="B108" s="206" t="s">
        <v>1163</v>
      </c>
      <c r="C108" s="196" t="s">
        <v>696</v>
      </c>
      <c r="D108" s="197" t="s">
        <v>792</v>
      </c>
      <c r="E108" s="521" t="s">
        <v>393</v>
      </c>
      <c r="F108" s="524"/>
      <c r="G108" s="524"/>
      <c r="H108" s="524"/>
      <c r="I108" s="524"/>
      <c r="J108" s="524"/>
      <c r="K108" s="524"/>
      <c r="L108" s="526"/>
      <c r="M108" s="527">
        <f t="shared" si="2"/>
        <v>0</v>
      </c>
      <c r="N108" s="532">
        <v>33680</v>
      </c>
      <c r="O108" s="528"/>
      <c r="P108" s="528"/>
      <c r="Q108" s="270"/>
      <c r="R108" s="270"/>
    </row>
    <row r="109" spans="1:18" x14ac:dyDescent="0.15">
      <c r="A109" s="287" t="s">
        <v>612</v>
      </c>
      <c r="B109" s="206" t="s">
        <v>1163</v>
      </c>
      <c r="C109" s="196" t="s">
        <v>638</v>
      </c>
      <c r="D109" s="197" t="s">
        <v>768</v>
      </c>
      <c r="E109" s="521" t="s">
        <v>1018</v>
      </c>
      <c r="F109" s="524"/>
      <c r="G109" s="524"/>
      <c r="H109" s="524"/>
      <c r="I109" s="524"/>
      <c r="J109" s="524"/>
      <c r="K109" s="524"/>
      <c r="L109" s="526"/>
      <c r="M109" s="527">
        <f t="shared" si="2"/>
        <v>0</v>
      </c>
      <c r="N109" s="532">
        <v>81611</v>
      </c>
      <c r="O109" s="528"/>
      <c r="P109" s="528"/>
      <c r="Q109" s="270"/>
      <c r="R109" s="270"/>
    </row>
    <row r="110" spans="1:18" x14ac:dyDescent="0.15">
      <c r="A110" s="287" t="s">
        <v>612</v>
      </c>
      <c r="B110" s="206" t="s">
        <v>1163</v>
      </c>
      <c r="C110" s="196" t="s">
        <v>638</v>
      </c>
      <c r="D110" s="197" t="s">
        <v>781</v>
      </c>
      <c r="E110" s="521" t="s">
        <v>1019</v>
      </c>
      <c r="F110" s="524"/>
      <c r="G110" s="524"/>
      <c r="H110" s="524"/>
      <c r="I110" s="524"/>
      <c r="J110" s="524"/>
      <c r="K110" s="524"/>
      <c r="L110" s="526"/>
      <c r="M110" s="527">
        <f t="shared" si="2"/>
        <v>0</v>
      </c>
      <c r="N110" s="532">
        <v>30240</v>
      </c>
      <c r="O110" s="528"/>
      <c r="P110" s="528"/>
      <c r="Q110" s="270"/>
      <c r="R110" s="270"/>
    </row>
    <row r="111" spans="1:18" x14ac:dyDescent="0.15">
      <c r="A111" s="287" t="s">
        <v>612</v>
      </c>
      <c r="B111" s="206" t="s">
        <v>1163</v>
      </c>
      <c r="C111" s="196" t="s">
        <v>638</v>
      </c>
      <c r="D111" s="197" t="s">
        <v>769</v>
      </c>
      <c r="E111" s="521" t="s">
        <v>1020</v>
      </c>
      <c r="F111" s="524"/>
      <c r="G111" s="524"/>
      <c r="H111" s="524"/>
      <c r="I111" s="524"/>
      <c r="J111" s="524"/>
      <c r="K111" s="524"/>
      <c r="L111" s="526"/>
      <c r="M111" s="527">
        <f t="shared" si="2"/>
        <v>0</v>
      </c>
      <c r="N111" s="532">
        <v>19510</v>
      </c>
      <c r="O111" s="528"/>
      <c r="P111" s="528"/>
      <c r="Q111" s="270"/>
      <c r="R111" s="270"/>
    </row>
    <row r="112" spans="1:18" x14ac:dyDescent="0.15">
      <c r="A112" s="287" t="s">
        <v>612</v>
      </c>
      <c r="B112" s="206" t="s">
        <v>1163</v>
      </c>
      <c r="C112" s="196" t="s">
        <v>638</v>
      </c>
      <c r="D112" s="197" t="s">
        <v>770</v>
      </c>
      <c r="E112" s="521" t="s">
        <v>1021</v>
      </c>
      <c r="F112" s="524"/>
      <c r="G112" s="524"/>
      <c r="H112" s="524"/>
      <c r="I112" s="524"/>
      <c r="J112" s="524"/>
      <c r="K112" s="524"/>
      <c r="L112" s="526"/>
      <c r="M112" s="527">
        <f t="shared" si="2"/>
        <v>0</v>
      </c>
      <c r="N112" s="532">
        <v>10377.4</v>
      </c>
      <c r="O112" s="528"/>
      <c r="P112" s="528"/>
      <c r="Q112" s="270"/>
      <c r="R112" s="270"/>
    </row>
    <row r="113" spans="1:18" x14ac:dyDescent="0.15">
      <c r="A113" s="287" t="s">
        <v>612</v>
      </c>
      <c r="B113" s="206" t="s">
        <v>1163</v>
      </c>
      <c r="C113" s="196" t="s">
        <v>638</v>
      </c>
      <c r="D113" s="197" t="s">
        <v>771</v>
      </c>
      <c r="E113" s="521" t="s">
        <v>1022</v>
      </c>
      <c r="F113" s="524"/>
      <c r="G113" s="524"/>
      <c r="H113" s="524"/>
      <c r="I113" s="524"/>
      <c r="J113" s="524"/>
      <c r="K113" s="524"/>
      <c r="L113" s="526"/>
      <c r="M113" s="527">
        <f t="shared" si="2"/>
        <v>0</v>
      </c>
      <c r="N113" s="532">
        <v>23340</v>
      </c>
      <c r="O113" s="528"/>
      <c r="P113" s="528"/>
      <c r="Q113" s="270"/>
      <c r="R113" s="270"/>
    </row>
    <row r="114" spans="1:18" x14ac:dyDescent="0.15">
      <c r="A114" s="287" t="s">
        <v>612</v>
      </c>
      <c r="B114" s="206" t="s">
        <v>1163</v>
      </c>
      <c r="C114" s="196" t="s">
        <v>638</v>
      </c>
      <c r="D114" s="197" t="s">
        <v>772</v>
      </c>
      <c r="E114" s="521" t="s">
        <v>1023</v>
      </c>
      <c r="F114" s="524"/>
      <c r="G114" s="524"/>
      <c r="H114" s="524"/>
      <c r="I114" s="524"/>
      <c r="J114" s="524"/>
      <c r="K114" s="524"/>
      <c r="L114" s="526"/>
      <c r="M114" s="527">
        <f t="shared" si="2"/>
        <v>0</v>
      </c>
      <c r="N114" s="532">
        <v>34747.699999999997</v>
      </c>
      <c r="O114" s="528"/>
      <c r="P114" s="528"/>
      <c r="Q114" s="270"/>
      <c r="R114" s="270"/>
    </row>
    <row r="115" spans="1:18" x14ac:dyDescent="0.15">
      <c r="A115" s="287" t="s">
        <v>612</v>
      </c>
      <c r="B115" s="206" t="s">
        <v>1163</v>
      </c>
      <c r="C115" s="196" t="s">
        <v>638</v>
      </c>
      <c r="D115" s="197" t="s">
        <v>773</v>
      </c>
      <c r="E115" s="521" t="s">
        <v>1024</v>
      </c>
      <c r="F115" s="524"/>
      <c r="G115" s="524"/>
      <c r="H115" s="524"/>
      <c r="I115" s="524"/>
      <c r="J115" s="524"/>
      <c r="K115" s="524"/>
      <c r="L115" s="526"/>
      <c r="M115" s="527">
        <f t="shared" si="2"/>
        <v>0</v>
      </c>
      <c r="N115" s="532">
        <v>28275</v>
      </c>
      <c r="O115" s="528"/>
      <c r="P115" s="528"/>
      <c r="Q115" s="270"/>
      <c r="R115" s="270"/>
    </row>
    <row r="116" spans="1:18" x14ac:dyDescent="0.15">
      <c r="A116" s="287" t="s">
        <v>612</v>
      </c>
      <c r="B116" s="206" t="s">
        <v>1163</v>
      </c>
      <c r="C116" s="196" t="s">
        <v>638</v>
      </c>
      <c r="D116" s="197" t="s">
        <v>531</v>
      </c>
      <c r="E116" s="521" t="s">
        <v>1025</v>
      </c>
      <c r="F116" s="524"/>
      <c r="G116" s="524"/>
      <c r="H116" s="524"/>
      <c r="I116" s="524"/>
      <c r="J116" s="524"/>
      <c r="K116" s="524"/>
      <c r="L116" s="526"/>
      <c r="M116" s="527">
        <f t="shared" si="2"/>
        <v>0</v>
      </c>
      <c r="N116" s="532">
        <v>34678</v>
      </c>
      <c r="O116" s="528"/>
      <c r="P116" s="528"/>
      <c r="Q116" s="270"/>
      <c r="R116" s="270"/>
    </row>
    <row r="117" spans="1:18" x14ac:dyDescent="0.15">
      <c r="A117" s="287" t="s">
        <v>612</v>
      </c>
      <c r="B117" s="206" t="s">
        <v>1163</v>
      </c>
      <c r="C117" s="196" t="s">
        <v>662</v>
      </c>
      <c r="D117" s="197" t="s">
        <v>746</v>
      </c>
      <c r="E117" s="521" t="s">
        <v>972</v>
      </c>
      <c r="F117" s="524"/>
      <c r="G117" s="524"/>
      <c r="H117" s="524"/>
      <c r="I117" s="524"/>
      <c r="J117" s="524"/>
      <c r="K117" s="524"/>
      <c r="L117" s="526"/>
      <c r="M117" s="527">
        <f t="shared" si="2"/>
        <v>0</v>
      </c>
      <c r="N117" s="532">
        <v>2471</v>
      </c>
      <c r="O117" s="528"/>
      <c r="P117" s="528"/>
      <c r="Q117" s="270"/>
      <c r="R117" s="270"/>
    </row>
    <row r="118" spans="1:18" x14ac:dyDescent="0.15">
      <c r="A118" s="287" t="s">
        <v>612</v>
      </c>
      <c r="B118" s="206" t="s">
        <v>1163</v>
      </c>
      <c r="C118" s="196" t="s">
        <v>702</v>
      </c>
      <c r="D118" s="197" t="s">
        <v>774</v>
      </c>
      <c r="E118" s="521" t="s">
        <v>1026</v>
      </c>
      <c r="F118" s="524"/>
      <c r="G118" s="524"/>
      <c r="H118" s="524"/>
      <c r="I118" s="524"/>
      <c r="J118" s="524"/>
      <c r="K118" s="524"/>
      <c r="L118" s="526"/>
      <c r="M118" s="527">
        <f t="shared" si="2"/>
        <v>0</v>
      </c>
      <c r="N118" s="532">
        <v>16140</v>
      </c>
      <c r="O118" s="528"/>
      <c r="P118" s="528"/>
      <c r="Q118" s="270"/>
      <c r="R118" s="270"/>
    </row>
    <row r="119" spans="1:18" x14ac:dyDescent="0.15">
      <c r="A119" s="287" t="s">
        <v>612</v>
      </c>
      <c r="B119" s="206" t="s">
        <v>1163</v>
      </c>
      <c r="C119" s="196" t="s">
        <v>703</v>
      </c>
      <c r="D119" s="197" t="s">
        <v>775</v>
      </c>
      <c r="E119" s="521" t="s">
        <v>1027</v>
      </c>
      <c r="F119" s="524"/>
      <c r="G119" s="524"/>
      <c r="H119" s="524"/>
      <c r="I119" s="524"/>
      <c r="J119" s="524"/>
      <c r="K119" s="524"/>
      <c r="L119" s="526"/>
      <c r="M119" s="527">
        <f t="shared" si="2"/>
        <v>0</v>
      </c>
      <c r="N119" s="532">
        <v>1277.5</v>
      </c>
      <c r="O119" s="528"/>
      <c r="P119" s="528"/>
      <c r="Q119" s="270"/>
      <c r="R119" s="270"/>
    </row>
    <row r="120" spans="1:18" x14ac:dyDescent="0.15">
      <c r="A120" s="287" t="s">
        <v>612</v>
      </c>
      <c r="B120" s="206" t="s">
        <v>1163</v>
      </c>
      <c r="C120" s="196" t="s">
        <v>704</v>
      </c>
      <c r="D120" s="197" t="s">
        <v>776</v>
      </c>
      <c r="E120" s="521" t="s">
        <v>1028</v>
      </c>
      <c r="F120" s="524"/>
      <c r="G120" s="524"/>
      <c r="H120" s="524"/>
      <c r="I120" s="524"/>
      <c r="J120" s="524"/>
      <c r="K120" s="524"/>
      <c r="L120" s="526"/>
      <c r="M120" s="527">
        <f t="shared" si="2"/>
        <v>0</v>
      </c>
      <c r="N120" s="532">
        <v>33676.75</v>
      </c>
      <c r="O120" s="528"/>
      <c r="P120" s="528"/>
      <c r="Q120" s="270"/>
      <c r="R120" s="270"/>
    </row>
    <row r="121" spans="1:18" x14ac:dyDescent="0.15">
      <c r="A121" s="287" t="s">
        <v>612</v>
      </c>
      <c r="B121" s="206" t="s">
        <v>1163</v>
      </c>
      <c r="C121" s="196" t="s">
        <v>705</v>
      </c>
      <c r="D121" s="197" t="s">
        <v>777</v>
      </c>
      <c r="E121" s="521" t="s">
        <v>1029</v>
      </c>
      <c r="F121" s="524"/>
      <c r="G121" s="524"/>
      <c r="H121" s="524"/>
      <c r="I121" s="524"/>
      <c r="J121" s="524"/>
      <c r="K121" s="524"/>
      <c r="L121" s="526"/>
      <c r="M121" s="527">
        <f t="shared" si="2"/>
        <v>0</v>
      </c>
      <c r="N121" s="532">
        <v>2780.4</v>
      </c>
      <c r="O121" s="528"/>
      <c r="P121" s="528"/>
      <c r="Q121" s="270"/>
      <c r="R121" s="270"/>
    </row>
    <row r="122" spans="1:18" ht="38.25" customHeight="1" x14ac:dyDescent="0.15">
      <c r="A122" s="287" t="s">
        <v>612</v>
      </c>
      <c r="B122" s="206" t="s">
        <v>1163</v>
      </c>
      <c r="C122" s="196" t="s">
        <v>648</v>
      </c>
      <c r="D122" s="197" t="s">
        <v>822</v>
      </c>
      <c r="E122" s="521" t="s">
        <v>960</v>
      </c>
      <c r="F122" s="524"/>
      <c r="G122" s="524"/>
      <c r="H122" s="524"/>
      <c r="I122" s="524"/>
      <c r="J122" s="524"/>
      <c r="K122" s="524"/>
      <c r="L122" s="526"/>
      <c r="M122" s="527">
        <f t="shared" si="2"/>
        <v>0</v>
      </c>
      <c r="N122" s="532">
        <v>20000</v>
      </c>
      <c r="O122" s="528"/>
      <c r="P122" s="528"/>
      <c r="Q122" s="270"/>
      <c r="R122" s="270"/>
    </row>
    <row r="123" spans="1:18" ht="24" x14ac:dyDescent="0.15">
      <c r="A123" s="287" t="s">
        <v>612</v>
      </c>
      <c r="B123" s="206" t="s">
        <v>1163</v>
      </c>
      <c r="C123" s="196" t="s">
        <v>649</v>
      </c>
      <c r="D123" s="197" t="s">
        <v>1196</v>
      </c>
      <c r="E123" s="521" t="s">
        <v>1200</v>
      </c>
      <c r="F123" s="524"/>
      <c r="G123" s="524"/>
      <c r="H123" s="524"/>
      <c r="I123" s="524"/>
      <c r="J123" s="524"/>
      <c r="K123" s="524"/>
      <c r="L123" s="526"/>
      <c r="M123" s="527">
        <f t="shared" si="2"/>
        <v>0</v>
      </c>
      <c r="N123" s="532">
        <v>17169</v>
      </c>
      <c r="O123" s="528"/>
      <c r="P123" s="528"/>
      <c r="Q123" s="270"/>
      <c r="R123" s="270"/>
    </row>
    <row r="124" spans="1:18" x14ac:dyDescent="0.15">
      <c r="A124" s="287" t="s">
        <v>612</v>
      </c>
      <c r="B124" s="206" t="s">
        <v>1163</v>
      </c>
      <c r="C124" s="196" t="s">
        <v>650</v>
      </c>
      <c r="D124" s="197" t="s">
        <v>793</v>
      </c>
      <c r="E124" s="521" t="s">
        <v>370</v>
      </c>
      <c r="F124" s="524"/>
      <c r="G124" s="524"/>
      <c r="H124" s="524"/>
      <c r="I124" s="524"/>
      <c r="J124" s="524"/>
      <c r="K124" s="524"/>
      <c r="L124" s="526"/>
      <c r="M124" s="527">
        <f t="shared" si="2"/>
        <v>0</v>
      </c>
      <c r="N124" s="532">
        <v>30000</v>
      </c>
      <c r="O124" s="528"/>
      <c r="P124" s="528"/>
      <c r="Q124" s="270"/>
      <c r="R124" s="270"/>
    </row>
    <row r="125" spans="1:18" x14ac:dyDescent="0.15">
      <c r="A125" s="287" t="s">
        <v>612</v>
      </c>
      <c r="B125" s="206" t="s">
        <v>1163</v>
      </c>
      <c r="C125" s="196" t="s">
        <v>651</v>
      </c>
      <c r="D125" s="197" t="s">
        <v>795</v>
      </c>
      <c r="E125" s="521" t="s">
        <v>371</v>
      </c>
      <c r="F125" s="524"/>
      <c r="G125" s="524"/>
      <c r="H125" s="524"/>
      <c r="I125" s="524"/>
      <c r="J125" s="524"/>
      <c r="K125" s="524"/>
      <c r="L125" s="526"/>
      <c r="M125" s="527">
        <f t="shared" si="2"/>
        <v>0</v>
      </c>
      <c r="N125" s="532">
        <v>30000</v>
      </c>
      <c r="O125" s="528"/>
      <c r="P125" s="528"/>
      <c r="Q125" s="270"/>
      <c r="R125" s="270"/>
    </row>
    <row r="126" spans="1:18" x14ac:dyDescent="0.15">
      <c r="A126" s="287" t="s">
        <v>612</v>
      </c>
      <c r="B126" s="206" t="s">
        <v>1163</v>
      </c>
      <c r="C126" s="196" t="s">
        <v>652</v>
      </c>
      <c r="D126" s="197" t="s">
        <v>831</v>
      </c>
      <c r="E126" s="521" t="s">
        <v>372</v>
      </c>
      <c r="F126" s="524"/>
      <c r="G126" s="524"/>
      <c r="H126" s="524"/>
      <c r="I126" s="524"/>
      <c r="J126" s="524"/>
      <c r="K126" s="524"/>
      <c r="L126" s="526"/>
      <c r="M126" s="527">
        <f t="shared" si="2"/>
        <v>0</v>
      </c>
      <c r="N126" s="532">
        <v>20952</v>
      </c>
      <c r="O126" s="528"/>
      <c r="P126" s="528"/>
      <c r="Q126" s="270"/>
      <c r="R126" s="270"/>
    </row>
    <row r="127" spans="1:18" x14ac:dyDescent="0.15">
      <c r="A127" s="287" t="s">
        <v>612</v>
      </c>
      <c r="B127" s="206" t="s">
        <v>1163</v>
      </c>
      <c r="C127" s="196" t="s">
        <v>706</v>
      </c>
      <c r="D127" s="197" t="s">
        <v>779</v>
      </c>
      <c r="E127" s="521" t="s">
        <v>1031</v>
      </c>
      <c r="F127" s="524"/>
      <c r="G127" s="524"/>
      <c r="H127" s="524"/>
      <c r="I127" s="524"/>
      <c r="J127" s="524"/>
      <c r="K127" s="524"/>
      <c r="L127" s="526"/>
      <c r="M127" s="527">
        <f t="shared" si="2"/>
        <v>0</v>
      </c>
      <c r="N127" s="532">
        <v>8946</v>
      </c>
      <c r="O127" s="528"/>
      <c r="P127" s="528"/>
      <c r="Q127" s="270"/>
      <c r="R127" s="270"/>
    </row>
    <row r="128" spans="1:18" x14ac:dyDescent="0.15">
      <c r="A128" s="288" t="s">
        <v>612</v>
      </c>
      <c r="B128" s="206" t="s">
        <v>1163</v>
      </c>
      <c r="C128" s="196" t="s">
        <v>640</v>
      </c>
      <c r="D128" s="197" t="s">
        <v>782</v>
      </c>
      <c r="E128" s="521" t="s">
        <v>1032</v>
      </c>
      <c r="F128" s="526"/>
      <c r="G128" s="526"/>
      <c r="H128" s="526"/>
      <c r="I128" s="526"/>
      <c r="J128" s="526"/>
      <c r="K128" s="526"/>
      <c r="L128" s="533"/>
      <c r="M128" s="527">
        <f t="shared" si="2"/>
        <v>0</v>
      </c>
      <c r="N128" s="532">
        <v>4460</v>
      </c>
      <c r="O128" s="534"/>
      <c r="P128" s="534"/>
      <c r="Q128" s="270"/>
      <c r="R128" s="270"/>
    </row>
    <row r="129" spans="1:18" x14ac:dyDescent="0.15">
      <c r="A129" s="288" t="s">
        <v>612</v>
      </c>
      <c r="B129" s="206" t="s">
        <v>1163</v>
      </c>
      <c r="C129" s="196" t="s">
        <v>659</v>
      </c>
      <c r="D129" s="197" t="s">
        <v>743</v>
      </c>
      <c r="E129" s="521" t="s">
        <v>1033</v>
      </c>
      <c r="F129" s="535"/>
      <c r="G129" s="533"/>
      <c r="H129" s="535"/>
      <c r="I129" s="526"/>
      <c r="J129" s="526"/>
      <c r="K129" s="526"/>
      <c r="L129" s="526"/>
      <c r="M129" s="527">
        <f t="shared" si="2"/>
        <v>0</v>
      </c>
      <c r="N129" s="532">
        <v>18496</v>
      </c>
      <c r="O129" s="534"/>
      <c r="P129" s="534"/>
      <c r="Q129" s="270"/>
      <c r="R129" s="270"/>
    </row>
    <row r="130" spans="1:18" x14ac:dyDescent="0.15">
      <c r="A130" s="288" t="s">
        <v>612</v>
      </c>
      <c r="B130" s="206" t="s">
        <v>1163</v>
      </c>
      <c r="C130" s="196" t="s">
        <v>707</v>
      </c>
      <c r="D130" s="197" t="s">
        <v>782</v>
      </c>
      <c r="E130" s="521" t="s">
        <v>1034</v>
      </c>
      <c r="F130" s="535"/>
      <c r="G130" s="533"/>
      <c r="H130" s="535"/>
      <c r="I130" s="526"/>
      <c r="J130" s="526"/>
      <c r="K130" s="526"/>
      <c r="L130" s="526"/>
      <c r="M130" s="527">
        <f t="shared" si="2"/>
        <v>0</v>
      </c>
      <c r="N130" s="532">
        <v>21504</v>
      </c>
      <c r="O130" s="534"/>
      <c r="P130" s="534"/>
      <c r="Q130" s="270"/>
      <c r="R130" s="270"/>
    </row>
    <row r="131" spans="1:18" x14ac:dyDescent="0.15">
      <c r="A131" s="288" t="s">
        <v>612</v>
      </c>
      <c r="B131" s="206" t="s">
        <v>1163</v>
      </c>
      <c r="C131" s="196" t="s">
        <v>664</v>
      </c>
      <c r="D131" s="197" t="s">
        <v>748</v>
      </c>
      <c r="E131" s="521" t="s">
        <v>1035</v>
      </c>
      <c r="F131" s="526"/>
      <c r="G131" s="526"/>
      <c r="H131" s="526"/>
      <c r="I131" s="526"/>
      <c r="J131" s="526"/>
      <c r="K131" s="526"/>
      <c r="L131" s="526"/>
      <c r="M131" s="527">
        <f t="shared" si="2"/>
        <v>0</v>
      </c>
      <c r="N131" s="532">
        <v>953.5</v>
      </c>
      <c r="O131" s="534"/>
      <c r="P131" s="534"/>
      <c r="Q131" s="270"/>
      <c r="R131" s="270"/>
    </row>
    <row r="132" spans="1:18" x14ac:dyDescent="0.15">
      <c r="A132" s="288" t="s">
        <v>612</v>
      </c>
      <c r="B132" s="206" t="s">
        <v>1163</v>
      </c>
      <c r="C132" s="196" t="s">
        <v>708</v>
      </c>
      <c r="D132" s="197" t="s">
        <v>780</v>
      </c>
      <c r="E132" s="521" t="s">
        <v>1036</v>
      </c>
      <c r="F132" s="535"/>
      <c r="G132" s="533"/>
      <c r="H132" s="536"/>
      <c r="I132" s="526"/>
      <c r="J132" s="526"/>
      <c r="K132" s="526"/>
      <c r="L132" s="537"/>
      <c r="M132" s="527">
        <f t="shared" si="2"/>
        <v>0</v>
      </c>
      <c r="N132" s="532">
        <v>5111</v>
      </c>
      <c r="O132" s="534"/>
      <c r="P132" s="534"/>
      <c r="Q132" s="270"/>
      <c r="R132" s="270"/>
    </row>
    <row r="133" spans="1:18" x14ac:dyDescent="0.15">
      <c r="A133" s="288" t="s">
        <v>612</v>
      </c>
      <c r="B133" s="206" t="s">
        <v>1163</v>
      </c>
      <c r="C133" s="196" t="s">
        <v>709</v>
      </c>
      <c r="D133" s="197" t="s">
        <v>736</v>
      </c>
      <c r="E133" s="521" t="s">
        <v>1037</v>
      </c>
      <c r="F133" s="535"/>
      <c r="G133" s="533"/>
      <c r="H133" s="536"/>
      <c r="I133" s="526"/>
      <c r="J133" s="526"/>
      <c r="K133" s="526"/>
      <c r="L133" s="537"/>
      <c r="M133" s="527">
        <f t="shared" si="2"/>
        <v>0</v>
      </c>
      <c r="N133" s="532">
        <v>8215</v>
      </c>
      <c r="O133" s="534"/>
      <c r="P133" s="534"/>
      <c r="Q133" s="270"/>
      <c r="R133" s="270"/>
    </row>
    <row r="134" spans="1:18" ht="21.75" customHeight="1" x14ac:dyDescent="0.15">
      <c r="A134" s="288"/>
      <c r="B134" s="206">
        <v>20211205</v>
      </c>
      <c r="C134" s="196"/>
      <c r="D134" s="197"/>
      <c r="E134" s="521" t="s">
        <v>1250</v>
      </c>
      <c r="F134" s="535"/>
      <c r="G134" s="533"/>
      <c r="H134" s="536"/>
      <c r="I134" s="526"/>
      <c r="J134" s="526"/>
      <c r="K134" s="526"/>
      <c r="L134" s="537"/>
      <c r="M134" s="527"/>
      <c r="N134" s="532">
        <v>-1600</v>
      </c>
      <c r="O134" s="534"/>
      <c r="P134" s="534"/>
      <c r="Q134" s="270"/>
      <c r="R134" s="270"/>
    </row>
    <row r="135" spans="1:18" x14ac:dyDescent="0.15">
      <c r="A135" s="695" t="s">
        <v>124</v>
      </c>
      <c r="B135" s="695"/>
      <c r="C135" s="695"/>
      <c r="D135" s="695"/>
      <c r="E135" s="695"/>
      <c r="F135" s="527">
        <f>SUM(F7:F133)</f>
        <v>149228</v>
      </c>
      <c r="G135" s="527">
        <f t="shared" ref="G135:P135" si="3">SUM(G7:G133)</f>
        <v>66507</v>
      </c>
      <c r="H135" s="527">
        <f t="shared" si="3"/>
        <v>89714</v>
      </c>
      <c r="I135" s="527">
        <f t="shared" si="3"/>
        <v>0</v>
      </c>
      <c r="J135" s="527">
        <f t="shared" si="3"/>
        <v>2531375</v>
      </c>
      <c r="K135" s="527">
        <f t="shared" si="3"/>
        <v>1146100</v>
      </c>
      <c r="L135" s="527">
        <f t="shared" si="3"/>
        <v>423223</v>
      </c>
      <c r="M135" s="527">
        <f t="shared" si="3"/>
        <v>4406147</v>
      </c>
      <c r="N135" s="527">
        <f>SUM(N7:N134)</f>
        <v>1366171.25</v>
      </c>
      <c r="O135" s="527">
        <f t="shared" si="3"/>
        <v>0</v>
      </c>
      <c r="P135" s="538">
        <f t="shared" si="3"/>
        <v>0</v>
      </c>
      <c r="Q135" s="270"/>
      <c r="R135" s="270"/>
    </row>
    <row r="138" spans="1:18" x14ac:dyDescent="0.15">
      <c r="A138" s="267"/>
      <c r="B138" s="267"/>
      <c r="C138" s="267"/>
      <c r="D138" s="282"/>
      <c r="E138" s="267"/>
      <c r="F138" s="268"/>
      <c r="G138" s="267"/>
      <c r="H138" s="267"/>
      <c r="I138" s="267"/>
      <c r="J138" s="283"/>
      <c r="K138" s="274" t="s">
        <v>125</v>
      </c>
      <c r="L138" s="274" t="s">
        <v>126</v>
      </c>
      <c r="M138" s="274" t="s">
        <v>127</v>
      </c>
      <c r="N138" s="267"/>
      <c r="O138" s="267"/>
      <c r="P138" s="267"/>
      <c r="Q138" s="267"/>
      <c r="R138" s="267"/>
    </row>
    <row r="139" spans="1:18" x14ac:dyDescent="0.15">
      <c r="A139" s="267"/>
      <c r="B139" s="267"/>
      <c r="C139" s="267"/>
      <c r="D139" s="282"/>
      <c r="E139" s="267"/>
      <c r="F139" s="268"/>
      <c r="G139" s="267"/>
      <c r="H139" s="267"/>
      <c r="I139" s="267"/>
      <c r="J139" s="267"/>
      <c r="K139" s="274" t="s">
        <v>128</v>
      </c>
      <c r="L139" s="539">
        <f>M135</f>
        <v>4406147</v>
      </c>
      <c r="M139" s="540">
        <f>L139/10000</f>
        <v>440.61470000000003</v>
      </c>
      <c r="N139" s="267"/>
      <c r="O139" s="267"/>
      <c r="P139" s="267"/>
      <c r="Q139" s="267"/>
      <c r="R139" s="267"/>
    </row>
    <row r="140" spans="1:18" x14ac:dyDescent="0.15">
      <c r="A140" s="267"/>
      <c r="B140" s="267"/>
      <c r="C140" s="267"/>
      <c r="D140" s="282"/>
      <c r="E140" s="267"/>
      <c r="F140" s="268"/>
      <c r="G140" s="267"/>
      <c r="H140" s="267"/>
      <c r="I140" s="284"/>
      <c r="J140" s="267"/>
      <c r="K140" s="274" t="s">
        <v>129</v>
      </c>
      <c r="L140" s="539">
        <f>N135</f>
        <v>1366171.25</v>
      </c>
      <c r="M140" s="541">
        <f>L140/10000</f>
        <v>136.61712499999999</v>
      </c>
      <c r="N140" s="267"/>
      <c r="O140" s="267"/>
      <c r="P140" s="267"/>
      <c r="Q140" s="267"/>
      <c r="R140" s="267"/>
    </row>
    <row r="141" spans="1:18" x14ac:dyDescent="0.15">
      <c r="A141" s="267"/>
      <c r="B141" s="267"/>
      <c r="C141" s="267"/>
      <c r="D141" s="282"/>
      <c r="E141" s="267"/>
      <c r="F141" s="268"/>
      <c r="G141" s="267"/>
      <c r="H141" s="267"/>
      <c r="I141" s="284"/>
      <c r="J141" s="267"/>
      <c r="K141" s="274" t="s">
        <v>130</v>
      </c>
      <c r="L141" s="539">
        <v>0</v>
      </c>
      <c r="M141" s="542"/>
      <c r="N141" s="267"/>
      <c r="O141" s="267"/>
      <c r="P141" s="267"/>
      <c r="Q141" s="267"/>
      <c r="R141" s="267"/>
    </row>
    <row r="142" spans="1:18" x14ac:dyDescent="0.15">
      <c r="A142" s="267"/>
      <c r="B142" s="267"/>
      <c r="C142" s="267"/>
      <c r="D142" s="282"/>
      <c r="E142" s="267"/>
      <c r="F142" s="268"/>
      <c r="G142" s="267"/>
      <c r="H142" s="267"/>
      <c r="I142" s="267"/>
      <c r="J142" s="267"/>
      <c r="K142" s="274" t="s">
        <v>131</v>
      </c>
      <c r="L142" s="539">
        <v>0</v>
      </c>
      <c r="M142" s="543"/>
      <c r="N142" s="267"/>
      <c r="O142" s="267"/>
      <c r="P142" s="267"/>
      <c r="Q142" s="267"/>
      <c r="R142" s="267"/>
    </row>
    <row r="143" spans="1:18" x14ac:dyDescent="0.15">
      <c r="A143" s="267"/>
      <c r="B143" s="267"/>
      <c r="C143" s="267"/>
      <c r="D143" s="282"/>
      <c r="E143" s="267"/>
      <c r="F143" s="268"/>
      <c r="G143" s="267"/>
      <c r="H143" s="267"/>
      <c r="I143" s="267"/>
      <c r="J143" s="267"/>
      <c r="K143" s="275" t="s">
        <v>124</v>
      </c>
      <c r="L143" s="539">
        <f>SUM(L139:L142)</f>
        <v>5772318.25</v>
      </c>
      <c r="M143" s="540">
        <f>SUM(M139:M142)</f>
        <v>577.23182500000007</v>
      </c>
      <c r="N143" s="267"/>
      <c r="O143" s="267"/>
      <c r="P143" s="267"/>
      <c r="Q143" s="267"/>
      <c r="R143" s="267"/>
    </row>
    <row r="145" spans="1:18" x14ac:dyDescent="0.15">
      <c r="A145" s="267"/>
      <c r="B145" s="267"/>
      <c r="C145" s="267"/>
      <c r="D145" s="282"/>
      <c r="E145" s="267"/>
      <c r="F145" s="268"/>
      <c r="G145" s="267"/>
      <c r="H145" s="267"/>
      <c r="I145" s="284"/>
      <c r="J145" s="267"/>
      <c r="K145" s="267"/>
      <c r="L145" s="267"/>
      <c r="M145" s="267"/>
      <c r="N145" s="267"/>
      <c r="O145" s="267"/>
      <c r="P145" s="267"/>
      <c r="Q145" s="267"/>
      <c r="R145" s="267"/>
    </row>
  </sheetData>
  <sortState ref="A7:R133">
    <sortCondition ref="B7:B133"/>
  </sortState>
  <mergeCells count="15">
    <mergeCell ref="A1:D1"/>
    <mergeCell ref="O3:P3"/>
    <mergeCell ref="A135:E135"/>
    <mergeCell ref="B2:P2"/>
    <mergeCell ref="A4:A6"/>
    <mergeCell ref="B4:B6"/>
    <mergeCell ref="C4:C6"/>
    <mergeCell ref="D4:D6"/>
    <mergeCell ref="E4:E6"/>
    <mergeCell ref="F4:P4"/>
    <mergeCell ref="F5:M5"/>
    <mergeCell ref="N5:N6"/>
    <mergeCell ref="O5:O6"/>
    <mergeCell ref="P5:P6"/>
    <mergeCell ref="A3:E3"/>
  </mergeCells>
  <phoneticPr fontId="24" type="noConversion"/>
  <pageMargins left="0" right="0" top="0.55118110236220474" bottom="0.35433070866141736" header="0.31496062992125984" footer="0.11811023622047245"/>
  <pageSetup paperSize="9" scale="1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U25"/>
  <sheetViews>
    <sheetView showZeros="0" zoomScaleNormal="100" workbookViewId="0">
      <selection activeCell="L30" sqref="L30"/>
    </sheetView>
  </sheetViews>
  <sheetFormatPr defaultColWidth="8.875" defaultRowHeight="12" x14ac:dyDescent="0.15"/>
  <cols>
    <col min="1" max="1" width="4" style="297" customWidth="1"/>
    <col min="2" max="2" width="8" style="235" customWidth="1"/>
    <col min="3" max="3" width="6.625" style="302" customWidth="1"/>
    <col min="4" max="4" width="6.375" style="296" customWidth="1"/>
    <col min="5" max="5" width="38.875" style="235" customWidth="1"/>
    <col min="6" max="6" width="4" style="235" customWidth="1"/>
    <col min="7" max="7" width="9" style="235" customWidth="1"/>
    <col min="8" max="8" width="6" style="235" customWidth="1"/>
    <col min="9" max="9" width="6.125" style="235" customWidth="1"/>
    <col min="10" max="10" width="8" style="235" customWidth="1"/>
    <col min="11" max="11" width="7.75" style="235" customWidth="1"/>
    <col min="12" max="12" width="11.625" style="235" bestFit="1" customWidth="1"/>
    <col min="13" max="15" width="10.125" style="235" customWidth="1"/>
    <col min="16" max="16" width="7.5" style="235" customWidth="1"/>
    <col min="17" max="18" width="5" style="235" bestFit="1" customWidth="1"/>
    <col min="19" max="16384" width="8.875" style="235"/>
  </cols>
  <sheetData>
    <row r="1" spans="1:21" x14ac:dyDescent="0.15">
      <c r="A1" s="706" t="s">
        <v>132</v>
      </c>
      <c r="B1" s="706"/>
      <c r="C1" s="706"/>
      <c r="D1" s="706"/>
    </row>
    <row r="2" spans="1:21" x14ac:dyDescent="0.15">
      <c r="A2" s="707" t="s">
        <v>111</v>
      </c>
      <c r="B2" s="707"/>
      <c r="C2" s="707"/>
      <c r="D2" s="707"/>
      <c r="E2" s="707"/>
      <c r="F2" s="707"/>
      <c r="G2" s="707"/>
      <c r="H2" s="707"/>
      <c r="I2" s="707"/>
      <c r="J2" s="707"/>
      <c r="K2" s="707"/>
      <c r="L2" s="707"/>
      <c r="M2" s="707"/>
      <c r="N2" s="707"/>
      <c r="O2" s="707"/>
      <c r="P2" s="707"/>
      <c r="Q2" s="707"/>
      <c r="R2" s="707"/>
      <c r="S2" s="270"/>
      <c r="T2" s="270"/>
    </row>
    <row r="3" spans="1:21" x14ac:dyDescent="0.15">
      <c r="A3" s="708" t="s">
        <v>1038</v>
      </c>
      <c r="B3" s="708"/>
      <c r="C3" s="708"/>
      <c r="D3" s="708"/>
      <c r="E3" s="708"/>
      <c r="F3" s="297"/>
      <c r="G3" s="297"/>
      <c r="H3" s="297"/>
      <c r="I3" s="297"/>
      <c r="J3" s="297"/>
      <c r="K3" s="297"/>
      <c r="L3" s="297"/>
      <c r="M3" s="297"/>
      <c r="N3" s="297"/>
      <c r="O3" s="297"/>
      <c r="P3" s="297"/>
      <c r="Q3" s="694" t="s">
        <v>95</v>
      </c>
      <c r="R3" s="694"/>
      <c r="S3" s="270"/>
      <c r="T3" s="270"/>
    </row>
    <row r="4" spans="1:21" x14ac:dyDescent="0.15">
      <c r="A4" s="703" t="s">
        <v>112</v>
      </c>
      <c r="B4" s="690" t="s">
        <v>96</v>
      </c>
      <c r="C4" s="704" t="s">
        <v>532</v>
      </c>
      <c r="D4" s="705" t="s">
        <v>114</v>
      </c>
      <c r="E4" s="690" t="s">
        <v>99</v>
      </c>
      <c r="F4" s="709" t="s">
        <v>100</v>
      </c>
      <c r="G4" s="709"/>
      <c r="H4" s="709"/>
      <c r="I4" s="709"/>
      <c r="J4" s="709"/>
      <c r="K4" s="709"/>
      <c r="L4" s="709"/>
      <c r="M4" s="709"/>
      <c r="N4" s="709"/>
      <c r="O4" s="709"/>
      <c r="P4" s="709"/>
      <c r="Q4" s="710" t="s">
        <v>1119</v>
      </c>
      <c r="R4" s="709" t="s">
        <v>103</v>
      </c>
      <c r="S4" s="270"/>
      <c r="T4" s="270"/>
      <c r="U4" s="270"/>
    </row>
    <row r="5" spans="1:21" x14ac:dyDescent="0.15">
      <c r="A5" s="703"/>
      <c r="B5" s="690"/>
      <c r="C5" s="704"/>
      <c r="D5" s="705"/>
      <c r="E5" s="690"/>
      <c r="F5" s="709" t="s">
        <v>104</v>
      </c>
      <c r="G5" s="709"/>
      <c r="H5" s="709"/>
      <c r="I5" s="709"/>
      <c r="J5" s="709"/>
      <c r="K5" s="709"/>
      <c r="L5" s="709"/>
      <c r="M5" s="709"/>
      <c r="N5" s="709" t="s">
        <v>115</v>
      </c>
      <c r="O5" s="709" t="s">
        <v>116</v>
      </c>
      <c r="P5" s="709" t="s">
        <v>1047</v>
      </c>
      <c r="Q5" s="710"/>
      <c r="R5" s="709"/>
      <c r="S5" s="270"/>
      <c r="T5" s="270"/>
      <c r="U5" s="270"/>
    </row>
    <row r="6" spans="1:21" s="553" customFormat="1" ht="33.75" x14ac:dyDescent="0.15">
      <c r="A6" s="703"/>
      <c r="B6" s="690"/>
      <c r="C6" s="704"/>
      <c r="D6" s="705"/>
      <c r="E6" s="690"/>
      <c r="F6" s="550" t="s">
        <v>117</v>
      </c>
      <c r="G6" s="550" t="s">
        <v>118</v>
      </c>
      <c r="H6" s="550" t="s">
        <v>119</v>
      </c>
      <c r="I6" s="550" t="s">
        <v>120</v>
      </c>
      <c r="J6" s="550" t="s">
        <v>121</v>
      </c>
      <c r="K6" s="550" t="s">
        <v>122</v>
      </c>
      <c r="L6" s="551" t="s">
        <v>107</v>
      </c>
      <c r="M6" s="551" t="s">
        <v>123</v>
      </c>
      <c r="N6" s="709"/>
      <c r="O6" s="709"/>
      <c r="P6" s="709"/>
      <c r="Q6" s="710"/>
      <c r="R6" s="709"/>
      <c r="S6" s="552"/>
      <c r="T6" s="552"/>
      <c r="U6" s="552"/>
    </row>
    <row r="7" spans="1:21" s="576" customFormat="1" ht="11.25" x14ac:dyDescent="0.15">
      <c r="A7" s="570" t="s">
        <v>133</v>
      </c>
      <c r="B7" s="571" t="s">
        <v>1174</v>
      </c>
      <c r="C7" s="572" t="s">
        <v>360</v>
      </c>
      <c r="D7" s="573" t="s">
        <v>533</v>
      </c>
      <c r="E7" s="574" t="s">
        <v>1039</v>
      </c>
      <c r="F7" s="544"/>
      <c r="G7" s="544"/>
      <c r="H7" s="544"/>
      <c r="I7" s="544"/>
      <c r="J7" s="544"/>
      <c r="K7" s="544"/>
      <c r="L7" s="544"/>
      <c r="M7" s="545">
        <f>SUM(F7:L7)</f>
        <v>0</v>
      </c>
      <c r="N7" s="546">
        <v>6000</v>
      </c>
      <c r="O7" s="534"/>
      <c r="P7" s="534"/>
      <c r="Q7" s="534"/>
      <c r="R7" s="547"/>
      <c r="S7" s="575"/>
      <c r="T7" s="575"/>
      <c r="U7" s="575"/>
    </row>
    <row r="8" spans="1:21" s="576" customFormat="1" ht="11.25" x14ac:dyDescent="0.15">
      <c r="A8" s="570" t="s">
        <v>133</v>
      </c>
      <c r="B8" s="571" t="s">
        <v>1177</v>
      </c>
      <c r="C8" s="572" t="s">
        <v>543</v>
      </c>
      <c r="D8" s="573" t="s">
        <v>534</v>
      </c>
      <c r="E8" s="574" t="s">
        <v>1040</v>
      </c>
      <c r="F8" s="544"/>
      <c r="G8" s="544"/>
      <c r="H8" s="544"/>
      <c r="I8" s="544"/>
      <c r="J8" s="544"/>
      <c r="K8" s="544"/>
      <c r="L8" s="544"/>
      <c r="M8" s="545">
        <f t="shared" ref="M8:M15" si="0">SUM(F8:L8)</f>
        <v>0</v>
      </c>
      <c r="N8" s="546">
        <v>6662</v>
      </c>
      <c r="O8" s="534"/>
      <c r="P8" s="534"/>
      <c r="Q8" s="534"/>
      <c r="R8" s="547"/>
      <c r="S8" s="575"/>
      <c r="T8" s="575"/>
      <c r="U8" s="575"/>
    </row>
    <row r="9" spans="1:21" s="576" customFormat="1" ht="11.25" x14ac:dyDescent="0.15">
      <c r="A9" s="570" t="s">
        <v>133</v>
      </c>
      <c r="B9" s="571" t="s">
        <v>1177</v>
      </c>
      <c r="C9" s="572" t="s">
        <v>543</v>
      </c>
      <c r="D9" s="573" t="s">
        <v>534</v>
      </c>
      <c r="E9" s="574" t="s">
        <v>1041</v>
      </c>
      <c r="F9" s="544"/>
      <c r="G9" s="544"/>
      <c r="H9" s="544"/>
      <c r="I9" s="544"/>
      <c r="J9" s="544"/>
      <c r="K9" s="544"/>
      <c r="L9" s="544"/>
      <c r="M9" s="545">
        <f t="shared" si="0"/>
        <v>0</v>
      </c>
      <c r="N9" s="546">
        <v>15240</v>
      </c>
      <c r="O9" s="534"/>
      <c r="P9" s="534"/>
      <c r="Q9" s="534"/>
      <c r="R9" s="547"/>
      <c r="S9" s="575"/>
      <c r="T9" s="575"/>
      <c r="U9" s="575"/>
    </row>
    <row r="10" spans="1:21" s="576" customFormat="1" ht="11.25" x14ac:dyDescent="0.15">
      <c r="A10" s="570" t="s">
        <v>133</v>
      </c>
      <c r="B10" s="577" t="s">
        <v>1166</v>
      </c>
      <c r="C10" s="578" t="s">
        <v>1179</v>
      </c>
      <c r="D10" s="573" t="s">
        <v>535</v>
      </c>
      <c r="E10" s="574" t="s">
        <v>1042</v>
      </c>
      <c r="F10" s="544"/>
      <c r="G10" s="544"/>
      <c r="H10" s="544"/>
      <c r="I10" s="544"/>
      <c r="J10" s="544"/>
      <c r="K10" s="544"/>
      <c r="L10" s="544"/>
      <c r="M10" s="545">
        <f t="shared" si="0"/>
        <v>0</v>
      </c>
      <c r="N10" s="546">
        <v>1800</v>
      </c>
      <c r="O10" s="534"/>
      <c r="P10" s="534"/>
      <c r="Q10" s="534"/>
      <c r="R10" s="547"/>
      <c r="S10" s="575"/>
      <c r="T10" s="575"/>
      <c r="U10" s="575"/>
    </row>
    <row r="11" spans="1:21" s="576" customFormat="1" ht="11.25" x14ac:dyDescent="0.15">
      <c r="A11" s="570" t="s">
        <v>133</v>
      </c>
      <c r="B11" s="571" t="s">
        <v>1176</v>
      </c>
      <c r="C11" s="572" t="s">
        <v>545</v>
      </c>
      <c r="D11" s="573" t="s">
        <v>536</v>
      </c>
      <c r="E11" s="579" t="s">
        <v>1043</v>
      </c>
      <c r="F11" s="544"/>
      <c r="G11" s="544"/>
      <c r="H11" s="544"/>
      <c r="I11" s="544"/>
      <c r="J11" s="544"/>
      <c r="K11" s="544"/>
      <c r="L11" s="544"/>
      <c r="M11" s="545">
        <f t="shared" si="0"/>
        <v>0</v>
      </c>
      <c r="N11" s="546">
        <v>7600</v>
      </c>
      <c r="O11" s="534"/>
      <c r="P11" s="534"/>
      <c r="Q11" s="534"/>
      <c r="R11" s="547"/>
      <c r="S11" s="575"/>
      <c r="T11" s="575"/>
      <c r="U11" s="575"/>
    </row>
    <row r="12" spans="1:21" s="576" customFormat="1" ht="11.25" x14ac:dyDescent="0.15">
      <c r="A12" s="570" t="s">
        <v>133</v>
      </c>
      <c r="B12" s="571" t="s">
        <v>1169</v>
      </c>
      <c r="C12" s="572" t="s">
        <v>376</v>
      </c>
      <c r="D12" s="573" t="s">
        <v>537</v>
      </c>
      <c r="E12" s="579" t="s">
        <v>1044</v>
      </c>
      <c r="F12" s="544"/>
      <c r="G12" s="548">
        <v>2400</v>
      </c>
      <c r="H12" s="544"/>
      <c r="I12" s="544"/>
      <c r="J12" s="544"/>
      <c r="K12" s="544"/>
      <c r="L12" s="544"/>
      <c r="M12" s="545">
        <f t="shared" si="0"/>
        <v>2400</v>
      </c>
      <c r="N12" s="534"/>
      <c r="O12" s="534"/>
      <c r="P12" s="534"/>
      <c r="Q12" s="534"/>
      <c r="R12" s="534"/>
      <c r="S12" s="575"/>
      <c r="T12" s="575"/>
      <c r="U12" s="575"/>
    </row>
    <row r="13" spans="1:21" s="576" customFormat="1" ht="11.25" x14ac:dyDescent="0.15">
      <c r="A13" s="570" t="s">
        <v>133</v>
      </c>
      <c r="B13" s="571" t="s">
        <v>1166</v>
      </c>
      <c r="C13" s="572" t="s">
        <v>546</v>
      </c>
      <c r="D13" s="573" t="s">
        <v>535</v>
      </c>
      <c r="E13" s="579" t="s">
        <v>1045</v>
      </c>
      <c r="F13" s="544"/>
      <c r="G13" s="544"/>
      <c r="H13" s="544"/>
      <c r="I13" s="544"/>
      <c r="J13" s="544"/>
      <c r="K13" s="544"/>
      <c r="L13" s="548">
        <v>28000</v>
      </c>
      <c r="M13" s="545">
        <f t="shared" si="0"/>
        <v>28000</v>
      </c>
      <c r="N13" s="534"/>
      <c r="O13" s="534"/>
      <c r="P13" s="534"/>
      <c r="Q13" s="534"/>
      <c r="R13" s="534"/>
      <c r="S13" s="575"/>
      <c r="T13" s="575"/>
      <c r="U13" s="575"/>
    </row>
    <row r="14" spans="1:21" s="576" customFormat="1" ht="11.25" x14ac:dyDescent="0.15">
      <c r="A14" s="570" t="s">
        <v>133</v>
      </c>
      <c r="B14" s="571" t="s">
        <v>1169</v>
      </c>
      <c r="C14" s="572" t="s">
        <v>377</v>
      </c>
      <c r="D14" s="573" t="s">
        <v>538</v>
      </c>
      <c r="E14" s="579" t="s">
        <v>1046</v>
      </c>
      <c r="F14" s="544"/>
      <c r="G14" s="548">
        <v>825</v>
      </c>
      <c r="H14" s="544"/>
      <c r="I14" s="544"/>
      <c r="J14" s="544"/>
      <c r="K14" s="544"/>
      <c r="L14" s="544"/>
      <c r="M14" s="545">
        <f t="shared" si="0"/>
        <v>825</v>
      </c>
      <c r="N14" s="534"/>
      <c r="O14" s="534"/>
      <c r="P14" s="534"/>
      <c r="Q14" s="534"/>
      <c r="R14" s="534"/>
      <c r="S14" s="575"/>
      <c r="T14" s="575"/>
      <c r="U14" s="575"/>
    </row>
    <row r="15" spans="1:21" s="576" customFormat="1" ht="11.25" x14ac:dyDescent="0.15">
      <c r="A15" s="570" t="s">
        <v>133</v>
      </c>
      <c r="B15" s="571" t="s">
        <v>1169</v>
      </c>
      <c r="C15" s="572" t="s">
        <v>377</v>
      </c>
      <c r="D15" s="573" t="s">
        <v>537</v>
      </c>
      <c r="E15" s="579" t="s">
        <v>1046</v>
      </c>
      <c r="F15" s="544"/>
      <c r="G15" s="548">
        <v>1200</v>
      </c>
      <c r="H15" s="544"/>
      <c r="I15" s="544"/>
      <c r="J15" s="544"/>
      <c r="K15" s="544"/>
      <c r="L15" s="544"/>
      <c r="M15" s="545">
        <f t="shared" si="0"/>
        <v>1200</v>
      </c>
      <c r="N15" s="534"/>
      <c r="O15" s="534"/>
      <c r="P15" s="534"/>
      <c r="Q15" s="534"/>
      <c r="R15" s="534"/>
      <c r="S15" s="575"/>
      <c r="T15" s="575"/>
      <c r="U15" s="575"/>
    </row>
    <row r="16" spans="1:21" s="576" customFormat="1" ht="24" x14ac:dyDescent="0.15">
      <c r="A16" s="583"/>
      <c r="B16" s="585">
        <v>20211205</v>
      </c>
      <c r="C16" s="584"/>
      <c r="D16" s="573"/>
      <c r="E16" s="521" t="s">
        <v>1251</v>
      </c>
      <c r="F16" s="544"/>
      <c r="G16" s="548"/>
      <c r="H16" s="544"/>
      <c r="I16" s="544"/>
      <c r="J16" s="544"/>
      <c r="K16" s="544"/>
      <c r="L16" s="544"/>
      <c r="M16" s="545"/>
      <c r="N16" s="534">
        <v>-9000</v>
      </c>
      <c r="O16" s="534"/>
      <c r="P16" s="534"/>
      <c r="Q16" s="534"/>
      <c r="R16" s="534"/>
      <c r="S16" s="575"/>
      <c r="T16" s="575"/>
      <c r="U16" s="575"/>
    </row>
    <row r="17" spans="1:21" x14ac:dyDescent="0.15">
      <c r="A17" s="702" t="s">
        <v>124</v>
      </c>
      <c r="B17" s="702"/>
      <c r="C17" s="702"/>
      <c r="D17" s="702"/>
      <c r="E17" s="702"/>
      <c r="F17" s="545">
        <f t="shared" ref="F17:P17" si="1">SUM(F7:F15)</f>
        <v>0</v>
      </c>
      <c r="G17" s="545">
        <f t="shared" si="1"/>
        <v>4425</v>
      </c>
      <c r="H17" s="545">
        <f t="shared" si="1"/>
        <v>0</v>
      </c>
      <c r="I17" s="545">
        <f t="shared" si="1"/>
        <v>0</v>
      </c>
      <c r="J17" s="545">
        <f t="shared" si="1"/>
        <v>0</v>
      </c>
      <c r="K17" s="545">
        <f t="shared" si="1"/>
        <v>0</v>
      </c>
      <c r="L17" s="545">
        <f t="shared" si="1"/>
        <v>28000</v>
      </c>
      <c r="M17" s="545">
        <f t="shared" si="1"/>
        <v>32425</v>
      </c>
      <c r="N17" s="545">
        <f>SUM(N7:N16)</f>
        <v>28302</v>
      </c>
      <c r="O17" s="545">
        <f t="shared" si="1"/>
        <v>0</v>
      </c>
      <c r="P17" s="545">
        <f t="shared" si="1"/>
        <v>0</v>
      </c>
      <c r="Q17" s="549"/>
      <c r="R17" s="549"/>
      <c r="S17" s="270"/>
      <c r="T17" s="270"/>
      <c r="U17" s="270"/>
    </row>
    <row r="20" spans="1:21" x14ac:dyDescent="0.15">
      <c r="K20" s="248" t="s">
        <v>134</v>
      </c>
      <c r="L20" s="298" t="s">
        <v>126</v>
      </c>
      <c r="M20" s="298" t="s">
        <v>127</v>
      </c>
    </row>
    <row r="21" spans="1:21" x14ac:dyDescent="0.15">
      <c r="K21" s="248" t="s">
        <v>128</v>
      </c>
      <c r="L21" s="303">
        <f>M17</f>
        <v>32425</v>
      </c>
      <c r="M21" s="304">
        <f>L21/10000</f>
        <v>3.2425000000000002</v>
      </c>
    </row>
    <row r="22" spans="1:21" x14ac:dyDescent="0.15">
      <c r="K22" s="248" t="s">
        <v>129</v>
      </c>
      <c r="L22" s="303">
        <f>N17</f>
        <v>28302</v>
      </c>
      <c r="M22" s="305">
        <f>L22/10100</f>
        <v>2.802178217821782</v>
      </c>
    </row>
    <row r="23" spans="1:21" x14ac:dyDescent="0.15">
      <c r="K23" s="248" t="s">
        <v>130</v>
      </c>
      <c r="L23" s="303">
        <f>O17</f>
        <v>0</v>
      </c>
      <c r="M23" s="306"/>
    </row>
    <row r="24" spans="1:21" x14ac:dyDescent="0.15">
      <c r="K24" s="248" t="s">
        <v>131</v>
      </c>
      <c r="L24" s="303">
        <f>P17</f>
        <v>0</v>
      </c>
      <c r="M24" s="307"/>
    </row>
    <row r="25" spans="1:21" x14ac:dyDescent="0.15">
      <c r="K25" s="308" t="s">
        <v>124</v>
      </c>
      <c r="L25" s="309">
        <f>SUM(L21:L24)</f>
        <v>60727</v>
      </c>
      <c r="M25" s="303">
        <f>SUM(M21:M24)</f>
        <v>6.0446782178217822</v>
      </c>
    </row>
  </sheetData>
  <sortState ref="A7:U15">
    <sortCondition ref="E7:E15"/>
  </sortState>
  <mergeCells count="17">
    <mergeCell ref="A1:D1"/>
    <mergeCell ref="A2:R2"/>
    <mergeCell ref="A3:E3"/>
    <mergeCell ref="Q3:R3"/>
    <mergeCell ref="R4:R6"/>
    <mergeCell ref="F4:P4"/>
    <mergeCell ref="F5:M5"/>
    <mergeCell ref="N5:N6"/>
    <mergeCell ref="O5:O6"/>
    <mergeCell ref="P5:P6"/>
    <mergeCell ref="Q4:Q6"/>
    <mergeCell ref="A17:E17"/>
    <mergeCell ref="A4:A6"/>
    <mergeCell ref="B4:B6"/>
    <mergeCell ref="C4:C6"/>
    <mergeCell ref="D4:D6"/>
    <mergeCell ref="E4:E6"/>
  </mergeCells>
  <phoneticPr fontId="24" type="noConversion"/>
  <pageMargins left="0.11811023622047245" right="0.11811023622047245" top="0.74803149606299213" bottom="0.74803149606299213" header="0.31496062992125984" footer="0.31496062992125984"/>
  <pageSetup paperSize="9" orientation="landscape" horizontalDpi="180" verticalDpi="18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S44"/>
  <sheetViews>
    <sheetView showZeros="0" workbookViewId="0">
      <selection activeCell="E38" sqref="E38"/>
    </sheetView>
  </sheetViews>
  <sheetFormatPr defaultColWidth="9" defaultRowHeight="12" x14ac:dyDescent="0.15"/>
  <cols>
    <col min="1" max="1" width="5" style="343" bestFit="1" customWidth="1"/>
    <col min="2" max="2" width="8.75" style="344" customWidth="1"/>
    <col min="3" max="3" width="7.875" style="344" customWidth="1"/>
    <col min="4" max="4" width="8.5" style="345" bestFit="1" customWidth="1"/>
    <col min="5" max="5" width="53.25" style="343" bestFit="1" customWidth="1"/>
    <col min="6" max="7" width="6.75" style="343" bestFit="1" customWidth="1"/>
    <col min="8" max="8" width="10.25" style="343" bestFit="1" customWidth="1"/>
    <col min="9" max="9" width="14.125" style="343" bestFit="1" customWidth="1"/>
    <col min="10" max="11" width="11.625" style="343" bestFit="1" customWidth="1"/>
    <col min="12" max="12" width="14.125" style="343" bestFit="1" customWidth="1"/>
    <col min="13" max="13" width="12.75" style="343" bestFit="1" customWidth="1"/>
    <col min="14" max="14" width="15" style="343" bestFit="1" customWidth="1"/>
    <col min="15" max="15" width="12.75" style="343" bestFit="1" customWidth="1"/>
    <col min="16" max="16" width="8.5" style="343" bestFit="1" customWidth="1"/>
    <col min="17" max="16384" width="9" style="343"/>
  </cols>
  <sheetData>
    <row r="1" spans="1:19" s="316" customFormat="1" ht="20.25" customHeight="1" x14ac:dyDescent="0.15">
      <c r="A1" s="711" t="s">
        <v>135</v>
      </c>
      <c r="B1" s="711"/>
      <c r="C1" s="711"/>
      <c r="D1" s="711"/>
      <c r="E1" s="711"/>
    </row>
    <row r="2" spans="1:19" s="316" customFormat="1" ht="16.5" customHeight="1" x14ac:dyDescent="0.15">
      <c r="A2" s="317"/>
      <c r="B2" s="679" t="s">
        <v>111</v>
      </c>
      <c r="C2" s="679"/>
      <c r="D2" s="679"/>
      <c r="E2" s="679"/>
      <c r="F2" s="679"/>
      <c r="G2" s="679"/>
      <c r="H2" s="679"/>
      <c r="I2" s="679"/>
      <c r="J2" s="679"/>
      <c r="K2" s="679"/>
      <c r="L2" s="679"/>
      <c r="M2" s="679"/>
      <c r="N2" s="679"/>
      <c r="O2" s="679"/>
      <c r="P2" s="679"/>
      <c r="Q2" s="270"/>
      <c r="R2" s="270"/>
    </row>
    <row r="3" spans="1:19" s="316" customFormat="1" ht="19.5" customHeight="1" x14ac:dyDescent="0.15">
      <c r="A3" s="717" t="s">
        <v>1038</v>
      </c>
      <c r="B3" s="717"/>
      <c r="C3" s="717"/>
      <c r="D3" s="717"/>
      <c r="E3" s="717"/>
      <c r="F3" s="317"/>
      <c r="G3" s="317"/>
      <c r="H3" s="317"/>
      <c r="I3" s="317"/>
      <c r="J3" s="317"/>
      <c r="K3" s="317"/>
      <c r="L3" s="317"/>
      <c r="M3" s="317"/>
      <c r="N3" s="317"/>
      <c r="O3" s="694" t="s">
        <v>95</v>
      </c>
      <c r="P3" s="694"/>
      <c r="Q3" s="270"/>
      <c r="R3" s="270"/>
    </row>
    <row r="4" spans="1:19" s="316" customFormat="1" ht="18" customHeight="1" x14ac:dyDescent="0.15">
      <c r="A4" s="713" t="s">
        <v>112</v>
      </c>
      <c r="B4" s="714" t="s">
        <v>96</v>
      </c>
      <c r="C4" s="715" t="s">
        <v>532</v>
      </c>
      <c r="D4" s="716" t="s">
        <v>114</v>
      </c>
      <c r="E4" s="713" t="s">
        <v>99</v>
      </c>
      <c r="F4" s="713" t="s">
        <v>100</v>
      </c>
      <c r="G4" s="713"/>
      <c r="H4" s="713"/>
      <c r="I4" s="713"/>
      <c r="J4" s="713"/>
      <c r="K4" s="713"/>
      <c r="L4" s="713"/>
      <c r="M4" s="713"/>
      <c r="N4" s="713"/>
      <c r="O4" s="713"/>
      <c r="P4" s="713"/>
      <c r="Q4" s="270"/>
      <c r="R4" s="270"/>
      <c r="S4" s="270"/>
    </row>
    <row r="5" spans="1:19" s="316" customFormat="1" ht="18" customHeight="1" x14ac:dyDescent="0.15">
      <c r="A5" s="713"/>
      <c r="B5" s="714"/>
      <c r="C5" s="715"/>
      <c r="D5" s="716"/>
      <c r="E5" s="713"/>
      <c r="F5" s="713" t="s">
        <v>104</v>
      </c>
      <c r="G5" s="713"/>
      <c r="H5" s="713"/>
      <c r="I5" s="713"/>
      <c r="J5" s="713"/>
      <c r="K5" s="713"/>
      <c r="L5" s="713"/>
      <c r="M5" s="713"/>
      <c r="N5" s="716" t="s">
        <v>115</v>
      </c>
      <c r="O5" s="716" t="s">
        <v>116</v>
      </c>
      <c r="P5" s="716" t="s">
        <v>1047</v>
      </c>
      <c r="Q5" s="270"/>
      <c r="R5" s="270"/>
      <c r="S5" s="270"/>
    </row>
    <row r="6" spans="1:19" s="316" customFormat="1" ht="18" customHeight="1" x14ac:dyDescent="0.15">
      <c r="A6" s="713"/>
      <c r="B6" s="714"/>
      <c r="C6" s="715"/>
      <c r="D6" s="716"/>
      <c r="E6" s="713"/>
      <c r="F6" s="349" t="s">
        <v>117</v>
      </c>
      <c r="G6" s="349" t="s">
        <v>118</v>
      </c>
      <c r="H6" s="349" t="s">
        <v>119</v>
      </c>
      <c r="I6" s="349" t="s">
        <v>120</v>
      </c>
      <c r="J6" s="349" t="s">
        <v>121</v>
      </c>
      <c r="K6" s="349" t="s">
        <v>122</v>
      </c>
      <c r="L6" s="319" t="s">
        <v>107</v>
      </c>
      <c r="M6" s="319" t="s">
        <v>123</v>
      </c>
      <c r="N6" s="716"/>
      <c r="O6" s="716"/>
      <c r="P6" s="716"/>
      <c r="Q6" s="270"/>
      <c r="R6" s="270"/>
      <c r="S6" s="270"/>
    </row>
    <row r="7" spans="1:19" s="316" customFormat="1" ht="18" customHeight="1" x14ac:dyDescent="0.15">
      <c r="A7" s="346" t="s">
        <v>361</v>
      </c>
      <c r="B7" s="559">
        <v>20191202</v>
      </c>
      <c r="C7" s="563" t="s">
        <v>551</v>
      </c>
      <c r="D7" s="347" t="s">
        <v>539</v>
      </c>
      <c r="E7" s="325" t="s">
        <v>1060</v>
      </c>
      <c r="F7" s="322"/>
      <c r="G7" s="322"/>
      <c r="H7" s="322"/>
      <c r="I7" s="322"/>
      <c r="J7" s="322"/>
      <c r="K7" s="322"/>
      <c r="L7" s="322"/>
      <c r="M7" s="348">
        <f t="shared" ref="M7:M35" si="0">SUM(F7:L7)</f>
        <v>0</v>
      </c>
      <c r="N7" s="326">
        <v>29100</v>
      </c>
      <c r="O7" s="318"/>
      <c r="P7" s="318"/>
      <c r="Q7" s="327"/>
      <c r="R7" s="327"/>
      <c r="S7" s="327"/>
    </row>
    <row r="8" spans="1:19" s="316" customFormat="1" ht="18" customHeight="1" x14ac:dyDescent="0.15">
      <c r="A8" s="346" t="s">
        <v>361</v>
      </c>
      <c r="B8" s="560">
        <v>20191203</v>
      </c>
      <c r="C8" s="563" t="s">
        <v>547</v>
      </c>
      <c r="D8" s="347" t="s">
        <v>812</v>
      </c>
      <c r="E8" s="326" t="s">
        <v>1057</v>
      </c>
      <c r="F8" s="322"/>
      <c r="G8" s="322"/>
      <c r="H8" s="322"/>
      <c r="I8" s="322"/>
      <c r="J8" s="322"/>
      <c r="K8" s="322"/>
      <c r="L8" s="326">
        <v>150000</v>
      </c>
      <c r="M8" s="348">
        <f t="shared" si="0"/>
        <v>150000</v>
      </c>
      <c r="N8" s="318"/>
      <c r="O8" s="318"/>
      <c r="P8" s="318"/>
      <c r="Q8" s="270"/>
      <c r="R8" s="270"/>
      <c r="S8" s="270"/>
    </row>
    <row r="9" spans="1:19" s="316" customFormat="1" ht="18" customHeight="1" x14ac:dyDescent="0.15">
      <c r="A9" s="346" t="s">
        <v>361</v>
      </c>
      <c r="B9" s="560">
        <v>20191203</v>
      </c>
      <c r="C9" s="563" t="s">
        <v>548</v>
      </c>
      <c r="D9" s="347" t="s">
        <v>812</v>
      </c>
      <c r="E9" s="326" t="s">
        <v>1058</v>
      </c>
      <c r="F9" s="322"/>
      <c r="G9" s="322"/>
      <c r="H9" s="322"/>
      <c r="I9" s="322"/>
      <c r="J9" s="322"/>
      <c r="K9" s="322"/>
      <c r="L9" s="326">
        <v>91000</v>
      </c>
      <c r="M9" s="348">
        <f t="shared" si="0"/>
        <v>91000</v>
      </c>
      <c r="N9" s="318"/>
      <c r="O9" s="318"/>
      <c r="P9" s="318"/>
      <c r="Q9" s="270"/>
      <c r="R9" s="270"/>
      <c r="S9" s="270"/>
    </row>
    <row r="10" spans="1:19" s="316" customFormat="1" ht="18" customHeight="1" x14ac:dyDescent="0.15">
      <c r="A10" s="346" t="s">
        <v>361</v>
      </c>
      <c r="B10" s="560">
        <v>20191203</v>
      </c>
      <c r="C10" s="563" t="s">
        <v>549</v>
      </c>
      <c r="D10" s="347" t="s">
        <v>812</v>
      </c>
      <c r="E10" s="326" t="s">
        <v>1059</v>
      </c>
      <c r="F10" s="322"/>
      <c r="G10" s="322"/>
      <c r="H10" s="322"/>
      <c r="I10" s="322"/>
      <c r="J10" s="322"/>
      <c r="K10" s="322"/>
      <c r="L10" s="326">
        <v>50000</v>
      </c>
      <c r="M10" s="348">
        <f t="shared" si="0"/>
        <v>50000</v>
      </c>
      <c r="N10" s="318"/>
      <c r="O10" s="318"/>
      <c r="P10" s="318"/>
      <c r="Q10" s="270"/>
      <c r="R10" s="270"/>
      <c r="S10" s="270"/>
    </row>
    <row r="11" spans="1:19" s="316" customFormat="1" ht="18" customHeight="1" x14ac:dyDescent="0.15">
      <c r="A11" s="346" t="s">
        <v>361</v>
      </c>
      <c r="B11" s="559" t="s">
        <v>1184</v>
      </c>
      <c r="C11" s="563" t="s">
        <v>800</v>
      </c>
      <c r="D11" s="347" t="s">
        <v>810</v>
      </c>
      <c r="E11" s="325" t="s">
        <v>1052</v>
      </c>
      <c r="F11" s="322"/>
      <c r="G11" s="322"/>
      <c r="H11" s="322"/>
      <c r="I11" s="322"/>
      <c r="J11" s="322"/>
      <c r="K11" s="322"/>
      <c r="L11" s="322"/>
      <c r="M11" s="348">
        <f t="shared" si="0"/>
        <v>0</v>
      </c>
      <c r="N11" s="326">
        <v>49557</v>
      </c>
      <c r="O11" s="318"/>
      <c r="P11" s="318"/>
      <c r="Q11" s="270"/>
      <c r="R11" s="270"/>
      <c r="S11" s="270"/>
    </row>
    <row r="12" spans="1:19" s="316" customFormat="1" ht="18" customHeight="1" x14ac:dyDescent="0.15">
      <c r="A12" s="346" t="s">
        <v>361</v>
      </c>
      <c r="B12" s="559" t="s">
        <v>1174</v>
      </c>
      <c r="C12" s="563" t="s">
        <v>552</v>
      </c>
      <c r="D12" s="347" t="s">
        <v>813</v>
      </c>
      <c r="E12" s="321" t="s">
        <v>1061</v>
      </c>
      <c r="F12" s="322"/>
      <c r="G12" s="322"/>
      <c r="H12" s="322"/>
      <c r="I12" s="322"/>
      <c r="J12" s="322"/>
      <c r="K12" s="322"/>
      <c r="L12" s="322"/>
      <c r="M12" s="348">
        <f t="shared" si="0"/>
        <v>0</v>
      </c>
      <c r="N12" s="321">
        <v>4800</v>
      </c>
      <c r="O12" s="318"/>
      <c r="P12" s="318"/>
      <c r="Q12" s="327"/>
      <c r="R12" s="327"/>
      <c r="S12" s="327"/>
    </row>
    <row r="13" spans="1:19" s="316" customFormat="1" ht="18" customHeight="1" x14ac:dyDescent="0.15">
      <c r="A13" s="346" t="s">
        <v>361</v>
      </c>
      <c r="B13" s="561" t="s">
        <v>1166</v>
      </c>
      <c r="C13" s="563" t="s">
        <v>556</v>
      </c>
      <c r="D13" s="347" t="s">
        <v>760</v>
      </c>
      <c r="E13" s="321" t="s">
        <v>1065</v>
      </c>
      <c r="F13" s="322"/>
      <c r="G13" s="322"/>
      <c r="H13" s="322"/>
      <c r="I13" s="322"/>
      <c r="J13" s="322"/>
      <c r="K13" s="322"/>
      <c r="L13" s="322"/>
      <c r="M13" s="348">
        <f t="shared" si="0"/>
        <v>0</v>
      </c>
      <c r="N13" s="321">
        <v>145434</v>
      </c>
      <c r="O13" s="318"/>
      <c r="P13" s="318"/>
      <c r="Q13" s="327"/>
      <c r="R13" s="327"/>
      <c r="S13" s="327"/>
    </row>
    <row r="14" spans="1:19" s="316" customFormat="1" ht="18" customHeight="1" x14ac:dyDescent="0.15">
      <c r="A14" s="346" t="s">
        <v>361</v>
      </c>
      <c r="B14" s="559" t="s">
        <v>1166</v>
      </c>
      <c r="C14" s="563" t="s">
        <v>804</v>
      </c>
      <c r="D14" s="347" t="s">
        <v>760</v>
      </c>
      <c r="E14" s="329" t="s">
        <v>1074</v>
      </c>
      <c r="F14" s="322"/>
      <c r="G14" s="322"/>
      <c r="H14" s="322"/>
      <c r="I14" s="322"/>
      <c r="J14" s="322"/>
      <c r="K14" s="322"/>
      <c r="L14" s="330">
        <v>50000</v>
      </c>
      <c r="M14" s="348">
        <f t="shared" si="0"/>
        <v>50000</v>
      </c>
      <c r="N14" s="320"/>
      <c r="O14" s="318"/>
      <c r="P14" s="318"/>
      <c r="Q14" s="270"/>
      <c r="R14" s="270"/>
      <c r="S14" s="270"/>
    </row>
    <row r="15" spans="1:19" s="316" customFormat="1" ht="18" customHeight="1" x14ac:dyDescent="0.15">
      <c r="A15" s="346" t="s">
        <v>361</v>
      </c>
      <c r="B15" s="559" t="s">
        <v>1166</v>
      </c>
      <c r="C15" s="563" t="s">
        <v>805</v>
      </c>
      <c r="D15" s="347" t="s">
        <v>760</v>
      </c>
      <c r="E15" s="329" t="s">
        <v>1075</v>
      </c>
      <c r="F15" s="322"/>
      <c r="G15" s="322"/>
      <c r="H15" s="322"/>
      <c r="I15" s="322"/>
      <c r="J15" s="322"/>
      <c r="K15" s="322"/>
      <c r="L15" s="331">
        <v>59000</v>
      </c>
      <c r="M15" s="348">
        <f t="shared" si="0"/>
        <v>59000</v>
      </c>
      <c r="N15" s="320"/>
      <c r="O15" s="318"/>
      <c r="P15" s="318"/>
      <c r="Q15" s="270"/>
      <c r="R15" s="270"/>
      <c r="S15" s="270"/>
    </row>
    <row r="16" spans="1:19" s="316" customFormat="1" ht="18" customHeight="1" x14ac:dyDescent="0.15">
      <c r="A16" s="346" t="s">
        <v>361</v>
      </c>
      <c r="B16" s="559" t="s">
        <v>1180</v>
      </c>
      <c r="C16" s="563" t="s">
        <v>553</v>
      </c>
      <c r="D16" s="347" t="s">
        <v>814</v>
      </c>
      <c r="E16" s="321" t="s">
        <v>1062</v>
      </c>
      <c r="F16" s="322"/>
      <c r="G16" s="322"/>
      <c r="H16" s="322"/>
      <c r="I16" s="322"/>
      <c r="J16" s="322"/>
      <c r="K16" s="322"/>
      <c r="L16" s="322"/>
      <c r="M16" s="348">
        <f t="shared" si="0"/>
        <v>0</v>
      </c>
      <c r="N16" s="321">
        <v>290000</v>
      </c>
      <c r="O16" s="318"/>
      <c r="P16" s="318"/>
      <c r="Q16" s="327"/>
      <c r="R16" s="327"/>
      <c r="S16" s="327"/>
    </row>
    <row r="17" spans="1:19" s="316" customFormat="1" ht="18" customHeight="1" x14ac:dyDescent="0.15">
      <c r="A17" s="346" t="s">
        <v>361</v>
      </c>
      <c r="B17" s="559" t="s">
        <v>1176</v>
      </c>
      <c r="C17" s="563" t="s">
        <v>798</v>
      </c>
      <c r="D17" s="347" t="s">
        <v>808</v>
      </c>
      <c r="E17" s="321" t="s">
        <v>1050</v>
      </c>
      <c r="F17" s="322"/>
      <c r="G17" s="322"/>
      <c r="H17" s="322"/>
      <c r="I17" s="322"/>
      <c r="J17" s="322"/>
      <c r="K17" s="322"/>
      <c r="L17" s="322"/>
      <c r="M17" s="348">
        <f t="shared" si="0"/>
        <v>0</v>
      </c>
      <c r="N17" s="321">
        <v>23200</v>
      </c>
      <c r="O17" s="318"/>
      <c r="P17" s="318"/>
      <c r="Q17" s="270"/>
      <c r="R17" s="270"/>
      <c r="S17" s="270"/>
    </row>
    <row r="18" spans="1:19" s="316" customFormat="1" ht="18" customHeight="1" x14ac:dyDescent="0.15">
      <c r="A18" s="346" t="s">
        <v>361</v>
      </c>
      <c r="B18" s="559" t="s">
        <v>1176</v>
      </c>
      <c r="C18" s="563" t="s">
        <v>554</v>
      </c>
      <c r="D18" s="347" t="s">
        <v>819</v>
      </c>
      <c r="E18" s="321" t="s">
        <v>1063</v>
      </c>
      <c r="F18" s="322"/>
      <c r="G18" s="322"/>
      <c r="H18" s="322"/>
      <c r="I18" s="322"/>
      <c r="J18" s="322"/>
      <c r="K18" s="322"/>
      <c r="L18" s="322"/>
      <c r="M18" s="348">
        <f t="shared" si="0"/>
        <v>0</v>
      </c>
      <c r="N18" s="321">
        <v>58200</v>
      </c>
      <c r="O18" s="318"/>
      <c r="P18" s="318"/>
      <c r="Q18" s="327"/>
      <c r="R18" s="327"/>
      <c r="S18" s="327"/>
    </row>
    <row r="19" spans="1:19" s="328" customFormat="1" ht="18" customHeight="1" x14ac:dyDescent="0.15">
      <c r="A19" s="346" t="s">
        <v>361</v>
      </c>
      <c r="B19" s="559" t="s">
        <v>1176</v>
      </c>
      <c r="C19" s="563" t="s">
        <v>555</v>
      </c>
      <c r="D19" s="347" t="s">
        <v>815</v>
      </c>
      <c r="E19" s="321" t="s">
        <v>1064</v>
      </c>
      <c r="F19" s="322"/>
      <c r="G19" s="322"/>
      <c r="H19" s="322"/>
      <c r="I19" s="322"/>
      <c r="J19" s="322"/>
      <c r="K19" s="322"/>
      <c r="L19" s="322"/>
      <c r="M19" s="348">
        <f t="shared" si="0"/>
        <v>0</v>
      </c>
      <c r="N19" s="321">
        <v>250000</v>
      </c>
      <c r="O19" s="318"/>
      <c r="P19" s="318"/>
      <c r="Q19" s="327"/>
      <c r="R19" s="327"/>
      <c r="S19" s="327"/>
    </row>
    <row r="20" spans="1:19" s="328" customFormat="1" ht="18" customHeight="1" x14ac:dyDescent="0.15">
      <c r="A20" s="346" t="s">
        <v>361</v>
      </c>
      <c r="B20" s="559" t="s">
        <v>1176</v>
      </c>
      <c r="C20" s="563" t="s">
        <v>806</v>
      </c>
      <c r="D20" s="347" t="s">
        <v>832</v>
      </c>
      <c r="E20" s="321" t="s">
        <v>600</v>
      </c>
      <c r="F20" s="322"/>
      <c r="G20" s="322"/>
      <c r="H20" s="322"/>
      <c r="I20" s="322"/>
      <c r="J20" s="322"/>
      <c r="K20" s="322"/>
      <c r="L20" s="332">
        <v>100000</v>
      </c>
      <c r="M20" s="348">
        <f t="shared" si="0"/>
        <v>100000</v>
      </c>
      <c r="N20" s="321"/>
      <c r="O20" s="318"/>
      <c r="P20" s="318"/>
      <c r="Q20" s="270"/>
      <c r="R20" s="270"/>
      <c r="S20" s="270"/>
    </row>
    <row r="21" spans="1:19" s="328" customFormat="1" ht="18" customHeight="1" x14ac:dyDescent="0.15">
      <c r="A21" s="346" t="s">
        <v>361</v>
      </c>
      <c r="B21" s="559" t="s">
        <v>1167</v>
      </c>
      <c r="C21" s="563" t="s">
        <v>557</v>
      </c>
      <c r="D21" s="347" t="s">
        <v>766</v>
      </c>
      <c r="E21" s="321" t="s">
        <v>1066</v>
      </c>
      <c r="F21" s="322"/>
      <c r="G21" s="322"/>
      <c r="H21" s="322"/>
      <c r="I21" s="322"/>
      <c r="J21" s="322"/>
      <c r="K21" s="322"/>
      <c r="L21" s="322"/>
      <c r="M21" s="348">
        <f t="shared" si="0"/>
        <v>0</v>
      </c>
      <c r="N21" s="321">
        <v>122466</v>
      </c>
      <c r="O21" s="318"/>
      <c r="P21" s="318"/>
      <c r="Q21" s="327"/>
      <c r="R21" s="327"/>
      <c r="S21" s="327"/>
    </row>
    <row r="22" spans="1:19" s="328" customFormat="1" ht="18" customHeight="1" x14ac:dyDescent="0.15">
      <c r="A22" s="346" t="s">
        <v>361</v>
      </c>
      <c r="B22" s="559" t="s">
        <v>1167</v>
      </c>
      <c r="C22" s="563" t="s">
        <v>557</v>
      </c>
      <c r="D22" s="347" t="s">
        <v>766</v>
      </c>
      <c r="E22" s="321" t="s">
        <v>1070</v>
      </c>
      <c r="F22" s="322"/>
      <c r="G22" s="322"/>
      <c r="H22" s="322"/>
      <c r="I22" s="322"/>
      <c r="J22" s="322"/>
      <c r="K22" s="322"/>
      <c r="L22" s="322"/>
      <c r="M22" s="348">
        <f t="shared" si="0"/>
        <v>0</v>
      </c>
      <c r="N22" s="321"/>
      <c r="O22" s="321">
        <v>36397</v>
      </c>
      <c r="P22" s="318"/>
      <c r="Q22" s="270"/>
      <c r="R22" s="270"/>
      <c r="S22" s="270"/>
    </row>
    <row r="23" spans="1:19" s="328" customFormat="1" ht="18" customHeight="1" x14ac:dyDescent="0.15">
      <c r="A23" s="346" t="s">
        <v>361</v>
      </c>
      <c r="B23" s="559" t="s">
        <v>1167</v>
      </c>
      <c r="C23" s="563" t="s">
        <v>559</v>
      </c>
      <c r="D23" s="347" t="s">
        <v>817</v>
      </c>
      <c r="E23" s="321" t="s">
        <v>1072</v>
      </c>
      <c r="F23" s="322"/>
      <c r="G23" s="322"/>
      <c r="H23" s="322"/>
      <c r="I23" s="322"/>
      <c r="J23" s="322"/>
      <c r="K23" s="322"/>
      <c r="L23" s="322"/>
      <c r="M23" s="348">
        <f t="shared" si="0"/>
        <v>0</v>
      </c>
      <c r="N23" s="321"/>
      <c r="O23" s="321">
        <v>250000</v>
      </c>
      <c r="P23" s="318"/>
      <c r="Q23" s="270"/>
      <c r="R23" s="270"/>
      <c r="S23" s="270"/>
    </row>
    <row r="24" spans="1:19" s="328" customFormat="1" ht="18" customHeight="1" x14ac:dyDescent="0.15">
      <c r="A24" s="346" t="s">
        <v>361</v>
      </c>
      <c r="B24" s="559" t="s">
        <v>1183</v>
      </c>
      <c r="C24" s="563" t="s">
        <v>1182</v>
      </c>
      <c r="D24" s="347" t="s">
        <v>794</v>
      </c>
      <c r="E24" s="321" t="s">
        <v>1067</v>
      </c>
      <c r="F24" s="322"/>
      <c r="G24" s="322"/>
      <c r="H24" s="322"/>
      <c r="I24" s="322"/>
      <c r="J24" s="322"/>
      <c r="K24" s="322"/>
      <c r="L24" s="322"/>
      <c r="M24" s="348">
        <f t="shared" si="0"/>
        <v>0</v>
      </c>
      <c r="N24" s="321"/>
      <c r="O24" s="321">
        <v>30000</v>
      </c>
      <c r="P24" s="318"/>
      <c r="Q24" s="270"/>
      <c r="R24" s="270"/>
      <c r="S24" s="270"/>
    </row>
    <row r="25" spans="1:19" s="328" customFormat="1" ht="18" customHeight="1" x14ac:dyDescent="0.15">
      <c r="A25" s="346" t="s">
        <v>361</v>
      </c>
      <c r="B25" s="559" t="s">
        <v>1163</v>
      </c>
      <c r="C25" s="563" t="s">
        <v>796</v>
      </c>
      <c r="D25" s="347" t="s">
        <v>760</v>
      </c>
      <c r="E25" s="321" t="s">
        <v>1048</v>
      </c>
      <c r="F25" s="322"/>
      <c r="G25" s="322"/>
      <c r="H25" s="322"/>
      <c r="I25" s="322"/>
      <c r="J25" s="322"/>
      <c r="K25" s="322"/>
      <c r="L25" s="322"/>
      <c r="M25" s="348">
        <f t="shared" si="0"/>
        <v>0</v>
      </c>
      <c r="N25" s="321">
        <v>49956</v>
      </c>
      <c r="O25" s="318"/>
      <c r="P25" s="318"/>
      <c r="Q25" s="270"/>
      <c r="R25" s="270"/>
      <c r="S25" s="270"/>
    </row>
    <row r="26" spans="1:19" s="316" customFormat="1" ht="18" customHeight="1" x14ac:dyDescent="0.15">
      <c r="A26" s="346" t="s">
        <v>361</v>
      </c>
      <c r="B26" s="559" t="s">
        <v>1163</v>
      </c>
      <c r="C26" s="563" t="s">
        <v>797</v>
      </c>
      <c r="D26" s="347" t="s">
        <v>807</v>
      </c>
      <c r="E26" s="321" t="s">
        <v>1049</v>
      </c>
      <c r="F26" s="322"/>
      <c r="G26" s="322"/>
      <c r="H26" s="322"/>
      <c r="I26" s="322"/>
      <c r="J26" s="322"/>
      <c r="K26" s="322"/>
      <c r="L26" s="322"/>
      <c r="M26" s="348">
        <f t="shared" si="0"/>
        <v>0</v>
      </c>
      <c r="N26" s="321">
        <v>7590</v>
      </c>
      <c r="O26" s="318"/>
      <c r="P26" s="318"/>
      <c r="Q26" s="270"/>
      <c r="R26" s="270"/>
      <c r="S26" s="270"/>
    </row>
    <row r="27" spans="1:19" s="316" customFormat="1" ht="18" customHeight="1" x14ac:dyDescent="0.15">
      <c r="A27" s="346" t="s">
        <v>361</v>
      </c>
      <c r="B27" s="559" t="s">
        <v>1163</v>
      </c>
      <c r="C27" s="563" t="s">
        <v>799</v>
      </c>
      <c r="D27" s="347" t="s">
        <v>809</v>
      </c>
      <c r="E27" s="321" t="s">
        <v>1051</v>
      </c>
      <c r="F27" s="322"/>
      <c r="G27" s="322"/>
      <c r="H27" s="322"/>
      <c r="I27" s="322"/>
      <c r="J27" s="322"/>
      <c r="K27" s="322"/>
      <c r="L27" s="322"/>
      <c r="M27" s="348">
        <f t="shared" si="0"/>
        <v>0</v>
      </c>
      <c r="N27" s="321">
        <v>16530</v>
      </c>
      <c r="O27" s="318"/>
      <c r="P27" s="318"/>
      <c r="Q27" s="270"/>
      <c r="R27" s="270"/>
      <c r="S27" s="270"/>
    </row>
    <row r="28" spans="1:19" s="316" customFormat="1" ht="18" customHeight="1" x14ac:dyDescent="0.15">
      <c r="A28" s="346" t="s">
        <v>361</v>
      </c>
      <c r="B28" s="559" t="s">
        <v>1163</v>
      </c>
      <c r="C28" s="563" t="s">
        <v>801</v>
      </c>
      <c r="D28" s="347" t="s">
        <v>531</v>
      </c>
      <c r="E28" s="321" t="s">
        <v>1053</v>
      </c>
      <c r="F28" s="322"/>
      <c r="G28" s="322"/>
      <c r="H28" s="322"/>
      <c r="I28" s="322"/>
      <c r="J28" s="322"/>
      <c r="K28" s="322"/>
      <c r="L28" s="322"/>
      <c r="M28" s="348">
        <f t="shared" si="0"/>
        <v>0</v>
      </c>
      <c r="N28" s="321">
        <v>48680</v>
      </c>
      <c r="O28" s="318"/>
      <c r="P28" s="318"/>
      <c r="Q28" s="270"/>
      <c r="R28" s="270"/>
      <c r="S28" s="270"/>
    </row>
    <row r="29" spans="1:19" s="316" customFormat="1" ht="18" customHeight="1" x14ac:dyDescent="0.15">
      <c r="A29" s="346" t="s">
        <v>361</v>
      </c>
      <c r="B29" s="562" t="s">
        <v>1163</v>
      </c>
      <c r="C29" s="563" t="s">
        <v>802</v>
      </c>
      <c r="D29" s="347" t="s">
        <v>811</v>
      </c>
      <c r="E29" s="321" t="s">
        <v>1054</v>
      </c>
      <c r="F29" s="322"/>
      <c r="G29" s="322"/>
      <c r="H29" s="322"/>
      <c r="I29" s="322"/>
      <c r="J29" s="322"/>
      <c r="K29" s="322"/>
      <c r="L29" s="321">
        <v>47720</v>
      </c>
      <c r="M29" s="348">
        <f t="shared" si="0"/>
        <v>47720</v>
      </c>
      <c r="N29" s="318"/>
      <c r="O29" s="318"/>
      <c r="P29" s="318"/>
      <c r="Q29" s="270"/>
      <c r="R29" s="270"/>
      <c r="S29" s="270"/>
    </row>
    <row r="30" spans="1:19" s="316" customFormat="1" ht="18" customHeight="1" x14ac:dyDescent="0.15">
      <c r="A30" s="346" t="s">
        <v>361</v>
      </c>
      <c r="B30" s="559" t="s">
        <v>1163</v>
      </c>
      <c r="C30" s="563" t="s">
        <v>802</v>
      </c>
      <c r="D30" s="347" t="s">
        <v>563</v>
      </c>
      <c r="E30" s="321" t="s">
        <v>1055</v>
      </c>
      <c r="F30" s="322"/>
      <c r="G30" s="322"/>
      <c r="H30" s="322"/>
      <c r="I30" s="322"/>
      <c r="J30" s="322"/>
      <c r="K30" s="322"/>
      <c r="L30" s="322"/>
      <c r="M30" s="348">
        <f t="shared" si="0"/>
        <v>0</v>
      </c>
      <c r="N30" s="321">
        <v>47800</v>
      </c>
      <c r="O30" s="318"/>
      <c r="P30" s="318"/>
      <c r="Q30" s="270"/>
      <c r="R30" s="270"/>
      <c r="S30" s="270"/>
    </row>
    <row r="31" spans="1:19" s="316" customFormat="1" ht="18" customHeight="1" x14ac:dyDescent="0.15">
      <c r="A31" s="346" t="s">
        <v>361</v>
      </c>
      <c r="B31" s="559" t="s">
        <v>1163</v>
      </c>
      <c r="C31" s="563" t="s">
        <v>803</v>
      </c>
      <c r="D31" s="347" t="s">
        <v>397</v>
      </c>
      <c r="E31" s="321" t="s">
        <v>1056</v>
      </c>
      <c r="F31" s="322"/>
      <c r="G31" s="322"/>
      <c r="H31" s="322"/>
      <c r="I31" s="322"/>
      <c r="J31" s="322"/>
      <c r="K31" s="322"/>
      <c r="L31" s="322"/>
      <c r="M31" s="348">
        <f t="shared" si="0"/>
        <v>0</v>
      </c>
      <c r="N31" s="321">
        <v>63963</v>
      </c>
      <c r="O31" s="318"/>
      <c r="P31" s="318"/>
      <c r="Q31" s="270"/>
      <c r="R31" s="270"/>
      <c r="S31" s="270"/>
    </row>
    <row r="32" spans="1:19" s="316" customFormat="1" ht="18" customHeight="1" x14ac:dyDescent="0.15">
      <c r="A32" s="346" t="s">
        <v>361</v>
      </c>
      <c r="B32" s="559" t="s">
        <v>1163</v>
      </c>
      <c r="C32" s="563" t="s">
        <v>551</v>
      </c>
      <c r="D32" s="347" t="s">
        <v>816</v>
      </c>
      <c r="E32" s="321" t="s">
        <v>1068</v>
      </c>
      <c r="F32" s="322"/>
      <c r="G32" s="322"/>
      <c r="H32" s="322"/>
      <c r="I32" s="322"/>
      <c r="J32" s="322"/>
      <c r="K32" s="322"/>
      <c r="L32" s="322"/>
      <c r="M32" s="348">
        <f t="shared" si="0"/>
        <v>0</v>
      </c>
      <c r="N32" s="321"/>
      <c r="O32" s="321">
        <v>45941</v>
      </c>
      <c r="P32" s="318"/>
      <c r="Q32" s="270"/>
      <c r="R32" s="270"/>
      <c r="S32" s="270"/>
    </row>
    <row r="33" spans="1:19" s="316" customFormat="1" ht="18" customHeight="1" x14ac:dyDescent="0.15">
      <c r="A33" s="346" t="s">
        <v>361</v>
      </c>
      <c r="B33" s="559" t="s">
        <v>1163</v>
      </c>
      <c r="C33" s="563" t="s">
        <v>551</v>
      </c>
      <c r="D33" s="347" t="s">
        <v>820</v>
      </c>
      <c r="E33" s="321" t="s">
        <v>1069</v>
      </c>
      <c r="F33" s="322"/>
      <c r="G33" s="322"/>
      <c r="H33" s="322"/>
      <c r="I33" s="322"/>
      <c r="J33" s="322"/>
      <c r="K33" s="322"/>
      <c r="L33" s="322"/>
      <c r="M33" s="348">
        <f t="shared" si="0"/>
        <v>0</v>
      </c>
      <c r="N33" s="318"/>
      <c r="O33" s="321">
        <v>9700</v>
      </c>
      <c r="P33" s="318"/>
      <c r="Q33" s="270"/>
      <c r="R33" s="270"/>
      <c r="S33" s="270"/>
    </row>
    <row r="34" spans="1:19" s="316" customFormat="1" ht="18" customHeight="1" x14ac:dyDescent="0.15">
      <c r="A34" s="346" t="s">
        <v>361</v>
      </c>
      <c r="B34" s="559" t="s">
        <v>1163</v>
      </c>
      <c r="C34" s="563" t="s">
        <v>558</v>
      </c>
      <c r="D34" s="347" t="s">
        <v>821</v>
      </c>
      <c r="E34" s="321" t="s">
        <v>1071</v>
      </c>
      <c r="F34" s="322"/>
      <c r="G34" s="322"/>
      <c r="H34" s="322"/>
      <c r="I34" s="322"/>
      <c r="J34" s="322"/>
      <c r="K34" s="322"/>
      <c r="L34" s="322"/>
      <c r="M34" s="348">
        <f t="shared" si="0"/>
        <v>0</v>
      </c>
      <c r="N34" s="321"/>
      <c r="O34" s="321">
        <v>4315</v>
      </c>
      <c r="P34" s="318"/>
      <c r="Q34" s="270"/>
      <c r="R34" s="270"/>
      <c r="S34" s="270"/>
    </row>
    <row r="35" spans="1:19" s="316" customFormat="1" ht="18" customHeight="1" x14ac:dyDescent="0.15">
      <c r="A35" s="346" t="s">
        <v>361</v>
      </c>
      <c r="B35" s="559" t="s">
        <v>1163</v>
      </c>
      <c r="C35" s="563" t="s">
        <v>550</v>
      </c>
      <c r="D35" s="347" t="s">
        <v>818</v>
      </c>
      <c r="E35" s="321" t="s">
        <v>1073</v>
      </c>
      <c r="F35" s="322"/>
      <c r="G35" s="322"/>
      <c r="H35" s="322"/>
      <c r="I35" s="322"/>
      <c r="J35" s="322">
        <v>27380</v>
      </c>
      <c r="K35" s="322">
        <v>17700</v>
      </c>
      <c r="L35" s="322">
        <v>2410.5</v>
      </c>
      <c r="M35" s="348">
        <f t="shared" si="0"/>
        <v>47490.5</v>
      </c>
      <c r="N35" s="318"/>
      <c r="O35" s="318"/>
      <c r="P35" s="318"/>
      <c r="Q35" s="270"/>
      <c r="R35" s="270"/>
      <c r="S35" s="270"/>
    </row>
    <row r="36" spans="1:19" s="316" customFormat="1" ht="18" customHeight="1" x14ac:dyDescent="0.15">
      <c r="A36" s="712" t="s">
        <v>124</v>
      </c>
      <c r="B36" s="712"/>
      <c r="C36" s="712"/>
      <c r="D36" s="712"/>
      <c r="E36" s="712"/>
      <c r="F36" s="323">
        <f>SUM(F7:F35)</f>
        <v>0</v>
      </c>
      <c r="G36" s="323">
        <f t="shared" ref="G36:O36" si="1">SUM(G7:G35)</f>
        <v>0</v>
      </c>
      <c r="H36" s="323">
        <f t="shared" si="1"/>
        <v>0</v>
      </c>
      <c r="I36" s="323">
        <f t="shared" si="1"/>
        <v>0</v>
      </c>
      <c r="J36" s="323">
        <f t="shared" si="1"/>
        <v>27380</v>
      </c>
      <c r="K36" s="323">
        <f t="shared" si="1"/>
        <v>17700</v>
      </c>
      <c r="L36" s="323">
        <f t="shared" si="1"/>
        <v>550130.5</v>
      </c>
      <c r="M36" s="323">
        <f t="shared" si="1"/>
        <v>595210.5</v>
      </c>
      <c r="N36" s="323">
        <f t="shared" si="1"/>
        <v>1207276</v>
      </c>
      <c r="O36" s="323">
        <f t="shared" si="1"/>
        <v>376353</v>
      </c>
      <c r="P36" s="324"/>
      <c r="Q36" s="270"/>
      <c r="R36" s="270"/>
      <c r="S36" s="270"/>
    </row>
    <row r="37" spans="1:19" s="316" customFormat="1" x14ac:dyDescent="0.15">
      <c r="A37" s="317"/>
      <c r="B37" s="317"/>
      <c r="C37" s="317"/>
      <c r="D37" s="333"/>
    </row>
    <row r="38" spans="1:19" s="316" customFormat="1" x14ac:dyDescent="0.15">
      <c r="A38" s="317"/>
      <c r="B38" s="317"/>
      <c r="C38" s="317"/>
      <c r="D38" s="333"/>
    </row>
    <row r="39" spans="1:19" s="316" customFormat="1" x14ac:dyDescent="0.15">
      <c r="A39" s="317"/>
      <c r="B39" s="317"/>
      <c r="C39" s="317"/>
      <c r="D39" s="333"/>
      <c r="K39" s="334" t="s">
        <v>136</v>
      </c>
      <c r="L39" s="335" t="s">
        <v>126</v>
      </c>
      <c r="M39" s="335" t="s">
        <v>127</v>
      </c>
    </row>
    <row r="40" spans="1:19" s="316" customFormat="1" x14ac:dyDescent="0.15">
      <c r="A40" s="317"/>
      <c r="B40" s="317"/>
      <c r="C40" s="317"/>
      <c r="D40" s="333"/>
      <c r="K40" s="334" t="s">
        <v>128</v>
      </c>
      <c r="L40" s="336">
        <f>M36</f>
        <v>595210.5</v>
      </c>
      <c r="M40" s="337">
        <f>L40/10000</f>
        <v>59.521050000000002</v>
      </c>
    </row>
    <row r="41" spans="1:19" s="316" customFormat="1" x14ac:dyDescent="0.15">
      <c r="A41" s="317"/>
      <c r="B41" s="317"/>
      <c r="C41" s="317"/>
      <c r="D41" s="333"/>
      <c r="K41" s="334" t="s">
        <v>129</v>
      </c>
      <c r="L41" s="336">
        <f>N36</f>
        <v>1207276</v>
      </c>
      <c r="M41" s="338">
        <f>L41/10000</f>
        <v>120.7276</v>
      </c>
    </row>
    <row r="42" spans="1:19" s="316" customFormat="1" x14ac:dyDescent="0.15">
      <c r="A42" s="317"/>
      <c r="B42" s="317"/>
      <c r="C42" s="317"/>
      <c r="D42" s="333"/>
      <c r="K42" s="334" t="s">
        <v>130</v>
      </c>
      <c r="L42" s="336">
        <f>O36</f>
        <v>376353</v>
      </c>
      <c r="M42" s="339"/>
    </row>
    <row r="43" spans="1:19" s="316" customFormat="1" x14ac:dyDescent="0.15">
      <c r="A43" s="317"/>
      <c r="B43" s="317"/>
      <c r="C43" s="317"/>
      <c r="D43" s="333"/>
      <c r="K43" s="334" t="s">
        <v>131</v>
      </c>
      <c r="L43" s="336">
        <f>P36</f>
        <v>0</v>
      </c>
      <c r="M43" s="340"/>
    </row>
    <row r="44" spans="1:19" s="316" customFormat="1" x14ac:dyDescent="0.15">
      <c r="A44" s="317"/>
      <c r="B44" s="317"/>
      <c r="C44" s="317"/>
      <c r="D44" s="333"/>
      <c r="K44" s="341" t="s">
        <v>124</v>
      </c>
      <c r="L44" s="342">
        <f>SUM(L40:L43)</f>
        <v>2178839.5</v>
      </c>
      <c r="M44" s="336">
        <f>SUM(M40:M43)</f>
        <v>180.24865</v>
      </c>
    </row>
  </sheetData>
  <sortState ref="A7:S35">
    <sortCondition ref="B7:B35"/>
  </sortState>
  <mergeCells count="15">
    <mergeCell ref="A1:E1"/>
    <mergeCell ref="O3:P3"/>
    <mergeCell ref="A36:E36"/>
    <mergeCell ref="B2:P2"/>
    <mergeCell ref="A4:A6"/>
    <mergeCell ref="B4:B6"/>
    <mergeCell ref="C4:C6"/>
    <mergeCell ref="D4:D6"/>
    <mergeCell ref="E4:E6"/>
    <mergeCell ref="F4:P4"/>
    <mergeCell ref="F5:M5"/>
    <mergeCell ref="N5:N6"/>
    <mergeCell ref="O5:O6"/>
    <mergeCell ref="P5:P6"/>
    <mergeCell ref="A3:E3"/>
  </mergeCells>
  <phoneticPr fontId="24" type="noConversion"/>
  <conditionalFormatting sqref="B32 B7:B11">
    <cfRule type="cellIs" dxfId="83" priority="3" operator="equal">
      <formula>"本年累计"</formula>
    </cfRule>
    <cfRule type="cellIs" dxfId="82" priority="4" operator="equal">
      <formula>"本月合计"</formula>
    </cfRule>
  </conditionalFormatting>
  <conditionalFormatting sqref="B12">
    <cfRule type="cellIs" dxfId="81" priority="1" operator="equal">
      <formula>"本年累计"</formula>
    </cfRule>
    <cfRule type="cellIs" dxfId="80" priority="2" operator="equal">
      <formula>"本月合计"</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U30"/>
  <sheetViews>
    <sheetView showZeros="0" topLeftCell="A10" workbookViewId="0">
      <selection activeCell="B13" sqref="B13"/>
    </sheetView>
  </sheetViews>
  <sheetFormatPr defaultColWidth="9" defaultRowHeight="12" x14ac:dyDescent="0.15"/>
  <cols>
    <col min="1" max="1" width="5" style="343" bestFit="1" customWidth="1"/>
    <col min="2" max="2" width="10.625" style="344" customWidth="1"/>
    <col min="3" max="3" width="7.625" style="361" bestFit="1" customWidth="1"/>
    <col min="4" max="4" width="8.5" style="343" bestFit="1" customWidth="1"/>
    <col min="5" max="5" width="42.75" style="343" customWidth="1"/>
    <col min="6" max="8" width="12.75" style="343" bestFit="1" customWidth="1"/>
    <col min="9" max="9" width="14.125" style="343" bestFit="1" customWidth="1"/>
    <col min="10" max="11" width="8.5" style="343" bestFit="1" customWidth="1"/>
    <col min="12" max="12" width="14.125" style="343" bestFit="1" customWidth="1"/>
    <col min="13" max="13" width="15" style="343" bestFit="1" customWidth="1"/>
    <col min="14" max="14" width="12.75" style="343" bestFit="1" customWidth="1"/>
    <col min="15" max="15" width="12.25" style="343" bestFit="1" customWidth="1"/>
    <col min="16" max="18" width="5" style="343" bestFit="1" customWidth="1"/>
    <col min="19" max="16384" width="9" style="343"/>
  </cols>
  <sheetData>
    <row r="1" spans="1:21" s="316" customFormat="1" x14ac:dyDescent="0.15">
      <c r="A1" s="719" t="s">
        <v>137</v>
      </c>
      <c r="B1" s="719"/>
      <c r="C1" s="719"/>
      <c r="D1" s="719"/>
      <c r="E1" s="719"/>
    </row>
    <row r="2" spans="1:21" s="316" customFormat="1" ht="14.25" x14ac:dyDescent="0.15">
      <c r="A2" s="679" t="s">
        <v>111</v>
      </c>
      <c r="B2" s="679"/>
      <c r="C2" s="679"/>
      <c r="D2" s="679"/>
      <c r="E2" s="679"/>
      <c r="F2" s="679"/>
      <c r="G2" s="679"/>
      <c r="H2" s="679"/>
      <c r="I2" s="679"/>
      <c r="J2" s="679"/>
      <c r="K2" s="679"/>
      <c r="L2" s="679"/>
      <c r="M2" s="679"/>
      <c r="N2" s="679"/>
      <c r="O2" s="679"/>
      <c r="P2" s="679"/>
      <c r="Q2" s="679"/>
      <c r="R2" s="270"/>
      <c r="S2" s="270"/>
      <c r="T2" s="270"/>
    </row>
    <row r="3" spans="1:21" s="316" customFormat="1" x14ac:dyDescent="0.15">
      <c r="A3" s="717" t="s">
        <v>1076</v>
      </c>
      <c r="B3" s="717"/>
      <c r="C3" s="717"/>
      <c r="D3" s="717"/>
      <c r="E3" s="717"/>
      <c r="F3" s="317"/>
      <c r="G3" s="317"/>
      <c r="H3" s="317"/>
      <c r="I3" s="317"/>
      <c r="J3" s="317"/>
      <c r="K3" s="317"/>
      <c r="L3" s="317"/>
      <c r="M3" s="317"/>
      <c r="N3" s="317"/>
      <c r="O3" s="317"/>
      <c r="P3" s="317"/>
      <c r="Q3" s="694" t="s">
        <v>95</v>
      </c>
      <c r="R3" s="694"/>
      <c r="S3" s="270"/>
      <c r="T3" s="270"/>
    </row>
    <row r="4" spans="1:21" s="316" customFormat="1" x14ac:dyDescent="0.15">
      <c r="A4" s="722" t="s">
        <v>112</v>
      </c>
      <c r="B4" s="722" t="s">
        <v>96</v>
      </c>
      <c r="C4" s="723" t="s">
        <v>532</v>
      </c>
      <c r="D4" s="724" t="s">
        <v>114</v>
      </c>
      <c r="E4" s="720" t="s">
        <v>99</v>
      </c>
      <c r="F4" s="720" t="s">
        <v>100</v>
      </c>
      <c r="G4" s="720"/>
      <c r="H4" s="720"/>
      <c r="I4" s="720"/>
      <c r="J4" s="720"/>
      <c r="K4" s="720"/>
      <c r="L4" s="720"/>
      <c r="M4" s="720"/>
      <c r="N4" s="720"/>
      <c r="O4" s="720"/>
      <c r="P4" s="720"/>
      <c r="Q4" s="718" t="s">
        <v>610</v>
      </c>
      <c r="R4" s="720" t="s">
        <v>103</v>
      </c>
      <c r="S4" s="270"/>
      <c r="T4" s="270"/>
      <c r="U4" s="270"/>
    </row>
    <row r="5" spans="1:21" s="316" customFormat="1" x14ac:dyDescent="0.15">
      <c r="A5" s="722"/>
      <c r="B5" s="722"/>
      <c r="C5" s="723"/>
      <c r="D5" s="724"/>
      <c r="E5" s="720"/>
      <c r="F5" s="720" t="s">
        <v>104</v>
      </c>
      <c r="G5" s="720"/>
      <c r="H5" s="720"/>
      <c r="I5" s="720"/>
      <c r="J5" s="720"/>
      <c r="K5" s="720"/>
      <c r="L5" s="720"/>
      <c r="M5" s="720"/>
      <c r="N5" s="718" t="s">
        <v>115</v>
      </c>
      <c r="O5" s="718" t="s">
        <v>116</v>
      </c>
      <c r="P5" s="718" t="s">
        <v>611</v>
      </c>
      <c r="Q5" s="718"/>
      <c r="R5" s="720"/>
      <c r="S5" s="270"/>
      <c r="T5" s="270"/>
      <c r="U5" s="270"/>
    </row>
    <row r="6" spans="1:21" s="316" customFormat="1" x14ac:dyDescent="0.15">
      <c r="A6" s="722"/>
      <c r="B6" s="722"/>
      <c r="C6" s="723"/>
      <c r="D6" s="724"/>
      <c r="E6" s="720"/>
      <c r="F6" s="365" t="s">
        <v>117</v>
      </c>
      <c r="G6" s="365" t="s">
        <v>118</v>
      </c>
      <c r="H6" s="365" t="s">
        <v>119</v>
      </c>
      <c r="I6" s="365" t="s">
        <v>120</v>
      </c>
      <c r="J6" s="365" t="s">
        <v>121</v>
      </c>
      <c r="K6" s="365" t="s">
        <v>122</v>
      </c>
      <c r="L6" s="350" t="s">
        <v>107</v>
      </c>
      <c r="M6" s="350" t="s">
        <v>123</v>
      </c>
      <c r="N6" s="718"/>
      <c r="O6" s="718"/>
      <c r="P6" s="718"/>
      <c r="Q6" s="718"/>
      <c r="R6" s="720"/>
      <c r="S6" s="270"/>
      <c r="T6" s="270"/>
      <c r="U6" s="270"/>
    </row>
    <row r="7" spans="1:21" s="316" customFormat="1" ht="13.5" x14ac:dyDescent="0.15">
      <c r="A7" s="201" t="s">
        <v>362</v>
      </c>
      <c r="B7" s="566" t="s">
        <v>1185</v>
      </c>
      <c r="C7" s="201" t="s">
        <v>383</v>
      </c>
      <c r="D7" s="201" t="s">
        <v>378</v>
      </c>
      <c r="E7" s="204" t="s">
        <v>1079</v>
      </c>
      <c r="F7" s="366"/>
      <c r="G7" s="352">
        <v>61200</v>
      </c>
      <c r="H7" s="352"/>
      <c r="I7" s="366"/>
      <c r="J7" s="366"/>
      <c r="K7" s="366"/>
      <c r="L7" s="366"/>
      <c r="M7" s="367">
        <f t="shared" ref="M7:M19" si="0">SUM(F7:L7)</f>
        <v>61200</v>
      </c>
      <c r="N7" s="505"/>
      <c r="O7" s="505"/>
      <c r="P7" s="417"/>
      <c r="Q7" s="353"/>
      <c r="R7" s="354"/>
      <c r="S7" s="270"/>
      <c r="T7" s="270"/>
      <c r="U7" s="270"/>
    </row>
    <row r="8" spans="1:21" s="316" customFormat="1" ht="13.5" x14ac:dyDescent="0.15">
      <c r="A8" s="201" t="s">
        <v>362</v>
      </c>
      <c r="B8" s="566" t="s">
        <v>1185</v>
      </c>
      <c r="C8" s="203" t="s">
        <v>384</v>
      </c>
      <c r="D8" s="201" t="s">
        <v>379</v>
      </c>
      <c r="E8" s="204" t="s">
        <v>1080</v>
      </c>
      <c r="F8" s="366"/>
      <c r="G8" s="352">
        <v>27000</v>
      </c>
      <c r="H8" s="352"/>
      <c r="I8" s="366"/>
      <c r="J8" s="366"/>
      <c r="K8" s="366"/>
      <c r="L8" s="366"/>
      <c r="M8" s="367">
        <f t="shared" si="0"/>
        <v>27000</v>
      </c>
      <c r="N8" s="505"/>
      <c r="O8" s="505"/>
      <c r="P8" s="417"/>
      <c r="Q8" s="353"/>
      <c r="R8" s="354"/>
      <c r="S8" s="270"/>
      <c r="T8" s="270"/>
      <c r="U8" s="270"/>
    </row>
    <row r="9" spans="1:21" s="316" customFormat="1" ht="13.5" x14ac:dyDescent="0.15">
      <c r="A9" s="201" t="s">
        <v>362</v>
      </c>
      <c r="B9" s="566" t="s">
        <v>1185</v>
      </c>
      <c r="C9" s="203" t="s">
        <v>388</v>
      </c>
      <c r="D9" s="201" t="s">
        <v>382</v>
      </c>
      <c r="E9" s="204" t="s">
        <v>1081</v>
      </c>
      <c r="F9" s="366"/>
      <c r="G9" s="366"/>
      <c r="H9" s="352"/>
      <c r="I9" s="366"/>
      <c r="J9" s="366"/>
      <c r="K9" s="366"/>
      <c r="L9" s="352">
        <v>1800</v>
      </c>
      <c r="M9" s="367">
        <f t="shared" si="0"/>
        <v>1800</v>
      </c>
      <c r="N9" s="505"/>
      <c r="O9" s="505"/>
      <c r="P9" s="417"/>
      <c r="Q9" s="353"/>
      <c r="R9" s="354"/>
      <c r="S9" s="270"/>
      <c r="T9" s="270"/>
      <c r="U9" s="270"/>
    </row>
    <row r="10" spans="1:21" s="316" customFormat="1" x14ac:dyDescent="0.15">
      <c r="A10" s="201" t="s">
        <v>362</v>
      </c>
      <c r="B10" s="567" t="s">
        <v>1187</v>
      </c>
      <c r="C10" s="203" t="s">
        <v>385</v>
      </c>
      <c r="D10" s="201" t="s">
        <v>380</v>
      </c>
      <c r="E10" s="204" t="s">
        <v>1082</v>
      </c>
      <c r="F10" s="366"/>
      <c r="G10" s="352">
        <v>25800</v>
      </c>
      <c r="H10" s="352"/>
      <c r="I10" s="366"/>
      <c r="J10" s="366"/>
      <c r="K10" s="366"/>
      <c r="L10" s="366"/>
      <c r="M10" s="367">
        <f t="shared" si="0"/>
        <v>25800</v>
      </c>
      <c r="N10" s="505"/>
      <c r="O10" s="505"/>
      <c r="P10" s="417"/>
      <c r="Q10" s="353"/>
      <c r="R10" s="354"/>
      <c r="S10" s="270"/>
      <c r="T10" s="270"/>
      <c r="U10" s="270"/>
    </row>
    <row r="11" spans="1:21" s="316" customFormat="1" ht="13.5" x14ac:dyDescent="0.15">
      <c r="A11" s="201" t="s">
        <v>362</v>
      </c>
      <c r="B11" s="564" t="s">
        <v>1219</v>
      </c>
      <c r="C11" s="201" t="s">
        <v>1181</v>
      </c>
      <c r="D11" s="201" t="s">
        <v>381</v>
      </c>
      <c r="E11" s="204" t="s">
        <v>1186</v>
      </c>
      <c r="F11" s="352">
        <v>129780</v>
      </c>
      <c r="G11" s="366"/>
      <c r="H11" s="352"/>
      <c r="I11" s="366"/>
      <c r="J11" s="366"/>
      <c r="K11" s="366"/>
      <c r="L11" s="366"/>
      <c r="M11" s="367">
        <f t="shared" si="0"/>
        <v>129780</v>
      </c>
      <c r="N11" s="505"/>
      <c r="O11" s="505"/>
      <c r="P11" s="417"/>
      <c r="Q11" s="353"/>
      <c r="R11" s="354"/>
      <c r="S11" s="270"/>
      <c r="T11" s="270"/>
      <c r="U11" s="270"/>
    </row>
    <row r="12" spans="1:21" s="316" customFormat="1" ht="24" x14ac:dyDescent="0.15">
      <c r="A12" s="201" t="s">
        <v>362</v>
      </c>
      <c r="B12" s="564" t="s">
        <v>1170</v>
      </c>
      <c r="C12" s="201" t="s">
        <v>609</v>
      </c>
      <c r="D12" s="364" t="s">
        <v>602</v>
      </c>
      <c r="E12" s="355" t="s">
        <v>601</v>
      </c>
      <c r="F12" s="356">
        <v>368000</v>
      </c>
      <c r="G12" s="366"/>
      <c r="H12" s="352"/>
      <c r="I12" s="366"/>
      <c r="J12" s="366"/>
      <c r="K12" s="366"/>
      <c r="L12" s="366"/>
      <c r="M12" s="367">
        <f t="shared" si="0"/>
        <v>368000</v>
      </c>
      <c r="N12" s="321"/>
      <c r="O12" s="505"/>
      <c r="P12" s="417"/>
      <c r="Q12" s="353"/>
      <c r="R12" s="354"/>
      <c r="S12" s="270"/>
      <c r="T12" s="270"/>
      <c r="U12" s="270"/>
    </row>
    <row r="13" spans="1:21" s="316" customFormat="1" ht="24" x14ac:dyDescent="0.15">
      <c r="A13" s="201" t="s">
        <v>362</v>
      </c>
      <c r="B13" s="564" t="s">
        <v>1170</v>
      </c>
      <c r="C13" s="201" t="s">
        <v>603</v>
      </c>
      <c r="D13" s="201" t="s">
        <v>602</v>
      </c>
      <c r="E13" s="355" t="s">
        <v>601</v>
      </c>
      <c r="F13" s="356">
        <v>60000</v>
      </c>
      <c r="G13" s="366"/>
      <c r="H13" s="366"/>
      <c r="I13" s="366"/>
      <c r="J13" s="366"/>
      <c r="K13" s="366"/>
      <c r="L13" s="366"/>
      <c r="M13" s="367">
        <f t="shared" si="0"/>
        <v>60000</v>
      </c>
      <c r="N13" s="505"/>
      <c r="O13" s="505"/>
      <c r="P13" s="417"/>
      <c r="Q13" s="353"/>
      <c r="R13" s="354"/>
      <c r="S13" s="270"/>
      <c r="T13" s="270"/>
      <c r="U13" s="270"/>
    </row>
    <row r="14" spans="1:21" s="316" customFormat="1" ht="24" x14ac:dyDescent="0.15">
      <c r="A14" s="201" t="s">
        <v>362</v>
      </c>
      <c r="B14" s="565" t="s">
        <v>1177</v>
      </c>
      <c r="C14" s="201" t="s">
        <v>608</v>
      </c>
      <c r="D14" s="364" t="s">
        <v>394</v>
      </c>
      <c r="E14" s="355" t="s">
        <v>607</v>
      </c>
      <c r="F14" s="356">
        <v>309763.65000000002</v>
      </c>
      <c r="G14" s="366"/>
      <c r="H14" s="352"/>
      <c r="I14" s="366"/>
      <c r="J14" s="366"/>
      <c r="K14" s="366"/>
      <c r="L14" s="366"/>
      <c r="M14" s="367">
        <f t="shared" si="0"/>
        <v>309763.65000000002</v>
      </c>
      <c r="N14" s="321"/>
      <c r="O14" s="505"/>
      <c r="P14" s="417"/>
      <c r="Q14" s="353"/>
      <c r="R14" s="354"/>
      <c r="S14" s="270"/>
      <c r="T14" s="270"/>
      <c r="U14" s="270"/>
    </row>
    <row r="15" spans="1:21" s="316" customFormat="1" ht="24" x14ac:dyDescent="0.15">
      <c r="A15" s="201" t="s">
        <v>362</v>
      </c>
      <c r="B15" s="564" t="s">
        <v>1173</v>
      </c>
      <c r="C15" s="201" t="s">
        <v>606</v>
      </c>
      <c r="D15" s="364" t="s">
        <v>605</v>
      </c>
      <c r="E15" s="355" t="s">
        <v>604</v>
      </c>
      <c r="F15" s="357">
        <v>118236.35</v>
      </c>
      <c r="G15" s="366"/>
      <c r="H15" s="352"/>
      <c r="I15" s="366"/>
      <c r="J15" s="366"/>
      <c r="K15" s="366"/>
      <c r="L15" s="366"/>
      <c r="M15" s="367">
        <f t="shared" si="0"/>
        <v>118236.35</v>
      </c>
      <c r="N15" s="321"/>
      <c r="O15" s="505"/>
      <c r="P15" s="417"/>
      <c r="Q15" s="353"/>
      <c r="R15" s="354"/>
      <c r="S15" s="270"/>
      <c r="T15" s="270"/>
      <c r="U15" s="270"/>
    </row>
    <row r="16" spans="1:21" s="316" customFormat="1" x14ac:dyDescent="0.15">
      <c r="A16" s="201" t="s">
        <v>362</v>
      </c>
      <c r="B16" s="568" t="s">
        <v>1167</v>
      </c>
      <c r="C16" s="201" t="s">
        <v>396</v>
      </c>
      <c r="D16" s="201" t="s">
        <v>394</v>
      </c>
      <c r="E16" s="202" t="s">
        <v>1083</v>
      </c>
      <c r="F16" s="366"/>
      <c r="G16" s="366"/>
      <c r="H16" s="352"/>
      <c r="I16" s="366"/>
      <c r="J16" s="366"/>
      <c r="K16" s="366"/>
      <c r="L16" s="366"/>
      <c r="M16" s="367">
        <f t="shared" si="0"/>
        <v>0</v>
      </c>
      <c r="N16" s="321">
        <v>214000</v>
      </c>
      <c r="O16" s="505"/>
      <c r="P16" s="417"/>
      <c r="Q16" s="353"/>
      <c r="R16" s="354"/>
      <c r="S16" s="270"/>
      <c r="T16" s="270"/>
      <c r="U16" s="270"/>
    </row>
    <row r="17" spans="1:21" s="316" customFormat="1" ht="60" x14ac:dyDescent="0.15">
      <c r="A17" s="201" t="s">
        <v>362</v>
      </c>
      <c r="B17" s="568" t="s">
        <v>1163</v>
      </c>
      <c r="C17" s="203" t="s">
        <v>386</v>
      </c>
      <c r="D17" s="364" t="s">
        <v>567</v>
      </c>
      <c r="E17" s="204" t="s">
        <v>1077</v>
      </c>
      <c r="F17" s="366"/>
      <c r="G17" s="366"/>
      <c r="H17" s="352">
        <v>40000</v>
      </c>
      <c r="I17" s="366"/>
      <c r="J17" s="366"/>
      <c r="K17" s="366"/>
      <c r="L17" s="366"/>
      <c r="M17" s="367">
        <f t="shared" si="0"/>
        <v>40000</v>
      </c>
      <c r="N17" s="505"/>
      <c r="O17" s="505"/>
      <c r="P17" s="417"/>
      <c r="Q17" s="353"/>
      <c r="R17" s="354"/>
      <c r="S17" s="270"/>
      <c r="T17" s="270"/>
      <c r="U17" s="270"/>
    </row>
    <row r="18" spans="1:21" s="316" customFormat="1" ht="36" x14ac:dyDescent="0.15">
      <c r="A18" s="201" t="s">
        <v>362</v>
      </c>
      <c r="B18" s="568" t="s">
        <v>1163</v>
      </c>
      <c r="C18" s="201" t="s">
        <v>395</v>
      </c>
      <c r="D18" s="364" t="s">
        <v>566</v>
      </c>
      <c r="E18" s="202" t="s">
        <v>1078</v>
      </c>
      <c r="F18" s="366"/>
      <c r="G18" s="366"/>
      <c r="H18" s="352"/>
      <c r="I18" s="366"/>
      <c r="J18" s="366"/>
      <c r="K18" s="366"/>
      <c r="L18" s="366"/>
      <c r="M18" s="367">
        <f t="shared" si="0"/>
        <v>0</v>
      </c>
      <c r="N18" s="321">
        <v>24000</v>
      </c>
      <c r="O18" s="505"/>
      <c r="P18" s="417"/>
      <c r="Q18" s="353"/>
      <c r="R18" s="354"/>
      <c r="S18" s="270"/>
      <c r="T18" s="270"/>
      <c r="U18" s="270"/>
    </row>
    <row r="19" spans="1:21" s="316" customFormat="1" ht="72" x14ac:dyDescent="0.15">
      <c r="A19" s="201" t="s">
        <v>362</v>
      </c>
      <c r="B19" s="568" t="s">
        <v>1163</v>
      </c>
      <c r="C19" s="203" t="s">
        <v>387</v>
      </c>
      <c r="D19" s="364" t="s">
        <v>568</v>
      </c>
      <c r="E19" s="204" t="s">
        <v>1085</v>
      </c>
      <c r="F19" s="366"/>
      <c r="G19" s="366"/>
      <c r="H19" s="352">
        <v>220000</v>
      </c>
      <c r="I19" s="366"/>
      <c r="J19" s="366"/>
      <c r="K19" s="366"/>
      <c r="L19" s="366"/>
      <c r="M19" s="367">
        <f t="shared" si="0"/>
        <v>220000</v>
      </c>
      <c r="N19" s="321">
        <v>114000</v>
      </c>
      <c r="O19" s="505"/>
      <c r="P19" s="417"/>
      <c r="Q19" s="353"/>
      <c r="R19" s="354"/>
      <c r="S19" s="270"/>
      <c r="T19" s="270"/>
      <c r="U19" s="270"/>
    </row>
    <row r="20" spans="1:21" s="316" customFormat="1" x14ac:dyDescent="0.15">
      <c r="A20" s="721" t="s">
        <v>124</v>
      </c>
      <c r="B20" s="721"/>
      <c r="C20" s="721"/>
      <c r="D20" s="721"/>
      <c r="E20" s="721"/>
      <c r="F20" s="368">
        <f t="shared" ref="F20:L20" si="1">SUM(F7:F19)</f>
        <v>985780</v>
      </c>
      <c r="G20" s="368">
        <f t="shared" si="1"/>
        <v>114000</v>
      </c>
      <c r="H20" s="368">
        <f t="shared" si="1"/>
        <v>260000</v>
      </c>
      <c r="I20" s="368">
        <f t="shared" si="1"/>
        <v>0</v>
      </c>
      <c r="J20" s="368">
        <f t="shared" si="1"/>
        <v>0</v>
      </c>
      <c r="K20" s="368">
        <f t="shared" si="1"/>
        <v>0</v>
      </c>
      <c r="L20" s="368">
        <f t="shared" si="1"/>
        <v>1800</v>
      </c>
      <c r="M20" s="368">
        <f>SUM(M7:M19)</f>
        <v>1361580</v>
      </c>
      <c r="N20" s="368">
        <f t="shared" ref="N20:P20" si="2">SUM(N7:N19)</f>
        <v>352000</v>
      </c>
      <c r="O20" s="368">
        <f t="shared" si="2"/>
        <v>0</v>
      </c>
      <c r="P20" s="358">
        <f t="shared" si="2"/>
        <v>0</v>
      </c>
      <c r="Q20" s="358"/>
      <c r="R20" s="358"/>
      <c r="S20" s="270"/>
      <c r="T20" s="270"/>
      <c r="U20" s="270"/>
    </row>
    <row r="21" spans="1:21" s="316" customFormat="1" x14ac:dyDescent="0.15">
      <c r="A21" s="317"/>
      <c r="B21" s="317"/>
      <c r="C21" s="359"/>
      <c r="R21" s="360"/>
    </row>
    <row r="22" spans="1:21" s="316" customFormat="1" x14ac:dyDescent="0.15">
      <c r="A22" s="317"/>
      <c r="B22" s="317"/>
      <c r="C22" s="359"/>
    </row>
    <row r="23" spans="1:21" s="316" customFormat="1" x14ac:dyDescent="0.15">
      <c r="A23" s="317"/>
      <c r="B23" s="317"/>
      <c r="C23" s="359"/>
      <c r="K23" s="334" t="s">
        <v>138</v>
      </c>
      <c r="L23" s="335" t="s">
        <v>126</v>
      </c>
      <c r="M23" s="335" t="s">
        <v>127</v>
      </c>
    </row>
    <row r="24" spans="1:21" s="316" customFormat="1" x14ac:dyDescent="0.15">
      <c r="A24" s="317"/>
      <c r="B24" s="317"/>
      <c r="C24" s="359"/>
      <c r="K24" s="334" t="s">
        <v>128</v>
      </c>
      <c r="L24" s="336">
        <f>M20</f>
        <v>1361580</v>
      </c>
      <c r="M24" s="337">
        <f>L24/10000</f>
        <v>136.15799999999999</v>
      </c>
    </row>
    <row r="25" spans="1:21" s="316" customFormat="1" x14ac:dyDescent="0.15">
      <c r="A25" s="317"/>
      <c r="B25" s="317"/>
      <c r="C25" s="359"/>
      <c r="K25" s="334" t="s">
        <v>129</v>
      </c>
      <c r="L25" s="336">
        <f>N20</f>
        <v>352000</v>
      </c>
      <c r="M25" s="338">
        <f>L25/10000</f>
        <v>35.200000000000003</v>
      </c>
    </row>
    <row r="26" spans="1:21" s="316" customFormat="1" x14ac:dyDescent="0.15">
      <c r="A26" s="317"/>
      <c r="B26" s="317"/>
      <c r="C26" s="359"/>
      <c r="K26" s="334" t="s">
        <v>130</v>
      </c>
      <c r="L26" s="336">
        <f>O20</f>
        <v>0</v>
      </c>
      <c r="M26" s="339"/>
    </row>
    <row r="27" spans="1:21" s="316" customFormat="1" x14ac:dyDescent="0.15">
      <c r="A27" s="317"/>
      <c r="B27" s="317"/>
      <c r="C27" s="359"/>
      <c r="K27" s="334" t="s">
        <v>131</v>
      </c>
      <c r="L27" s="336">
        <f>P20</f>
        <v>0</v>
      </c>
      <c r="M27" s="340"/>
    </row>
    <row r="28" spans="1:21" s="316" customFormat="1" x14ac:dyDescent="0.15">
      <c r="A28" s="317"/>
      <c r="B28" s="317"/>
      <c r="C28" s="359"/>
      <c r="K28" s="341" t="s">
        <v>124</v>
      </c>
      <c r="L28" s="342">
        <f>SUM(L24:L27)</f>
        <v>1713580</v>
      </c>
      <c r="M28" s="336">
        <f>SUM(M24:M27)</f>
        <v>171.358</v>
      </c>
    </row>
    <row r="29" spans="1:21" x14ac:dyDescent="0.15">
      <c r="O29" s="362"/>
    </row>
    <row r="30" spans="1:21" x14ac:dyDescent="0.15">
      <c r="O30" s="363"/>
    </row>
  </sheetData>
  <sortState ref="A7:U19">
    <sortCondition ref="B7:B19"/>
  </sortState>
  <mergeCells count="17">
    <mergeCell ref="A20:E20"/>
    <mergeCell ref="A4:A6"/>
    <mergeCell ref="B4:B6"/>
    <mergeCell ref="C4:C6"/>
    <mergeCell ref="D4:D6"/>
    <mergeCell ref="E4:E6"/>
    <mergeCell ref="Q4:Q6"/>
    <mergeCell ref="A1:E1"/>
    <mergeCell ref="A2:Q2"/>
    <mergeCell ref="A3:E3"/>
    <mergeCell ref="Q3:R3"/>
    <mergeCell ref="R4:R6"/>
    <mergeCell ref="F5:M5"/>
    <mergeCell ref="N5:N6"/>
    <mergeCell ref="O5:O6"/>
    <mergeCell ref="P5:P6"/>
    <mergeCell ref="F4:P4"/>
  </mergeCells>
  <phoneticPr fontId="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一览表</vt:lpstr>
      <vt:lpstr>表1</vt:lpstr>
      <vt:lpstr>表2</vt:lpstr>
      <vt:lpstr>Sheet2</vt:lpstr>
      <vt:lpstr>表3</vt:lpstr>
      <vt:lpstr>表4-1</vt:lpstr>
      <vt:lpstr>表4-2</vt:lpstr>
      <vt:lpstr>表4-3</vt:lpstr>
      <vt:lpstr>表4-4</vt:lpstr>
      <vt:lpstr>表4-5</vt:lpstr>
      <vt:lpstr>表4-6</vt:lpstr>
      <vt:lpstr>表4汇总</vt:lpstr>
      <vt:lpstr>表5</vt:lpstr>
      <vt:lpstr>表6</vt:lpstr>
      <vt:lpstr>表7</vt:lpstr>
      <vt:lpstr>表8</vt:lpstr>
      <vt:lpstr>表9 专项资金支出审批表</vt:lpstr>
      <vt:lpstr>任务书表5</vt:lpstr>
      <vt:lpstr>任务书表6</vt:lpstr>
      <vt:lpstr>表10任务预算代码表</vt:lpstr>
    </vt:vector>
  </TitlesOfParts>
  <Company>China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2021-12-08T12:07:38Z</cp:lastPrinted>
  <dcterms:created xsi:type="dcterms:W3CDTF">2015-12-25T11:32:00Z</dcterms:created>
  <dcterms:modified xsi:type="dcterms:W3CDTF">2021-12-10T05:22:24Z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B1A49649EE3D4391B6CC0B94B3BCC47F</vt:lpwstr>
  </property>
</Properties>
</file>